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My Drive\Documents\Caleb's\Transcripts\"/>
    </mc:Choice>
  </mc:AlternateContent>
  <bookViews>
    <workbookView xWindow="0" yWindow="0" windowWidth="28800" windowHeight="13515" tabRatio="220"/>
  </bookViews>
  <sheets>
    <sheet name="Transcript" sheetId="1" r:id="rId1"/>
    <sheet name="Settings" sheetId="2" state="hidden" r:id="rId2"/>
  </sheets>
  <definedNames>
    <definedName name="_xlnm.Print_Area" localSheetId="0">Transcript!$C$3:$BF$79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9" i="1" l="1"/>
  <c r="AO50" i="1"/>
  <c r="AO51" i="1"/>
  <c r="AO52" i="1"/>
  <c r="AO53" i="1"/>
  <c r="AO54" i="1"/>
  <c r="AO55" i="1"/>
  <c r="AO56" i="1"/>
  <c r="AO57" i="1"/>
  <c r="AO58" i="1"/>
  <c r="AO59" i="1"/>
  <c r="BW59" i="1" l="1"/>
  <c r="BV59" i="1"/>
  <c r="BU59" i="1"/>
  <c r="BT59" i="1"/>
  <c r="BW58" i="1"/>
  <c r="BV58" i="1"/>
  <c r="BU58" i="1"/>
  <c r="BT58" i="1"/>
  <c r="BW57" i="1"/>
  <c r="BV57" i="1"/>
  <c r="BU57" i="1"/>
  <c r="BT57" i="1"/>
  <c r="BW56" i="1"/>
  <c r="BV56" i="1"/>
  <c r="BU56" i="1"/>
  <c r="BT56" i="1"/>
  <c r="BW55" i="1"/>
  <c r="BV55" i="1"/>
  <c r="BU55" i="1"/>
  <c r="BT55" i="1"/>
  <c r="BW54" i="1"/>
  <c r="BV54" i="1"/>
  <c r="BU54" i="1"/>
  <c r="BT54" i="1"/>
  <c r="BW53" i="1"/>
  <c r="BV53" i="1"/>
  <c r="BU53" i="1"/>
  <c r="BT53" i="1"/>
  <c r="BW52" i="1"/>
  <c r="BV52" i="1"/>
  <c r="BU52" i="1"/>
  <c r="BT52" i="1"/>
  <c r="BW51" i="1"/>
  <c r="BV51" i="1"/>
  <c r="BU51" i="1"/>
  <c r="BT51" i="1"/>
  <c r="BW50" i="1"/>
  <c r="BV50" i="1"/>
  <c r="BU50" i="1"/>
  <c r="BT50" i="1"/>
  <c r="BW49" i="1"/>
  <c r="BV49" i="1"/>
  <c r="BU49" i="1"/>
  <c r="BT49" i="1"/>
  <c r="BW37" i="1"/>
  <c r="BV37" i="1"/>
  <c r="BU37" i="1"/>
  <c r="BW36" i="1"/>
  <c r="BV36" i="1"/>
  <c r="BU36" i="1"/>
  <c r="BW35" i="1"/>
  <c r="BV35" i="1"/>
  <c r="BU35" i="1"/>
  <c r="BW34" i="1"/>
  <c r="BV34" i="1"/>
  <c r="BU34" i="1"/>
  <c r="BW33" i="1"/>
  <c r="BV33" i="1"/>
  <c r="BU33" i="1"/>
  <c r="BW32" i="1"/>
  <c r="BV32" i="1"/>
  <c r="BU32" i="1"/>
  <c r="BW31" i="1"/>
  <c r="BV31" i="1"/>
  <c r="BU31" i="1"/>
  <c r="BW30" i="1"/>
  <c r="BV30" i="1"/>
  <c r="BU30" i="1"/>
  <c r="BW29" i="1"/>
  <c r="BV29" i="1"/>
  <c r="BU29" i="1"/>
  <c r="BW28" i="1"/>
  <c r="BV28" i="1"/>
  <c r="BU28" i="1"/>
  <c r="BW27" i="1"/>
  <c r="BV27" i="1"/>
  <c r="BU27" i="1"/>
  <c r="AO4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R20" i="1" l="1"/>
  <c r="R59" i="1"/>
  <c r="R58" i="1"/>
  <c r="R57" i="1"/>
  <c r="R56" i="1"/>
  <c r="R55" i="1"/>
  <c r="R54" i="1"/>
  <c r="R53" i="1"/>
  <c r="R52" i="1"/>
  <c r="R51" i="1"/>
  <c r="R50" i="1"/>
  <c r="R49" i="1"/>
  <c r="R48" i="1"/>
  <c r="R37" i="1"/>
  <c r="R36" i="1"/>
  <c r="R35" i="1"/>
  <c r="R34" i="1"/>
  <c r="R33" i="1"/>
  <c r="R32" i="1"/>
  <c r="R31" i="1"/>
  <c r="R30" i="1"/>
  <c r="R29" i="1"/>
  <c r="R28" i="1"/>
  <c r="R27" i="1"/>
  <c r="R26" i="1"/>
  <c r="U59" i="1" l="1"/>
  <c r="U58" i="1"/>
  <c r="U57" i="1"/>
  <c r="U56" i="1"/>
  <c r="U55" i="1"/>
  <c r="U54" i="1"/>
  <c r="U53" i="1"/>
  <c r="U52" i="1"/>
  <c r="U51" i="1"/>
  <c r="U50" i="1"/>
  <c r="U49" i="1"/>
  <c r="U48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U27" i="1"/>
  <c r="U28" i="1"/>
  <c r="U29" i="1"/>
  <c r="U30" i="1"/>
  <c r="U31" i="1"/>
  <c r="U32" i="1"/>
  <c r="U33" i="1"/>
  <c r="U34" i="1"/>
  <c r="U35" i="1"/>
  <c r="U36" i="1"/>
  <c r="U37" i="1"/>
  <c r="U26" i="1"/>
  <c r="CA59" i="1" l="1"/>
  <c r="BZ59" i="1" s="1"/>
  <c r="BY59" i="1"/>
  <c r="BX59" i="1" s="1"/>
  <c r="CA58" i="1"/>
  <c r="BZ58" i="1" s="1"/>
  <c r="BY58" i="1"/>
  <c r="BX58" i="1" s="1"/>
  <c r="CA57" i="1"/>
  <c r="BZ57" i="1" s="1"/>
  <c r="BY57" i="1"/>
  <c r="BX57" i="1" s="1"/>
  <c r="CA56" i="1"/>
  <c r="BZ56" i="1" s="1"/>
  <c r="BY56" i="1"/>
  <c r="BX56" i="1" s="1"/>
  <c r="CA55" i="1"/>
  <c r="BZ55" i="1" s="1"/>
  <c r="BY55" i="1"/>
  <c r="BX55" i="1" s="1"/>
  <c r="CA54" i="1"/>
  <c r="BZ54" i="1" s="1"/>
  <c r="BY54" i="1"/>
  <c r="BX54" i="1" s="1"/>
  <c r="CA53" i="1"/>
  <c r="BZ53" i="1" s="1"/>
  <c r="BY53" i="1"/>
  <c r="BX53" i="1" s="1"/>
  <c r="CA52" i="1"/>
  <c r="BZ52" i="1" s="1"/>
  <c r="BY52" i="1"/>
  <c r="BX52" i="1" s="1"/>
  <c r="CA51" i="1"/>
  <c r="BZ51" i="1" s="1"/>
  <c r="BY51" i="1"/>
  <c r="BX51" i="1" s="1"/>
  <c r="CA50" i="1"/>
  <c r="BZ50" i="1" s="1"/>
  <c r="BY50" i="1"/>
  <c r="BX50" i="1" s="1"/>
  <c r="CA49" i="1"/>
  <c r="BZ49" i="1" s="1"/>
  <c r="BY49" i="1"/>
  <c r="BX49" i="1" s="1"/>
  <c r="CA48" i="1"/>
  <c r="BY48" i="1"/>
  <c r="BX48" i="1" s="1"/>
  <c r="CA27" i="1"/>
  <c r="BZ27" i="1" s="1"/>
  <c r="CA28" i="1"/>
  <c r="BZ28" i="1" s="1"/>
  <c r="CA29" i="1"/>
  <c r="BZ29" i="1" s="1"/>
  <c r="CA30" i="1"/>
  <c r="BZ30" i="1" s="1"/>
  <c r="CA31" i="1"/>
  <c r="BZ31" i="1" s="1"/>
  <c r="CA32" i="1"/>
  <c r="BZ32" i="1" s="1"/>
  <c r="CA33" i="1"/>
  <c r="BZ33" i="1" s="1"/>
  <c r="CA34" i="1"/>
  <c r="BZ34" i="1" s="1"/>
  <c r="CA35" i="1"/>
  <c r="BZ35" i="1" s="1"/>
  <c r="CA36" i="1"/>
  <c r="BZ36" i="1" s="1"/>
  <c r="CA37" i="1"/>
  <c r="BZ37" i="1" s="1"/>
  <c r="CA26" i="1"/>
  <c r="BZ26" i="1" s="1"/>
  <c r="BY27" i="1"/>
  <c r="BX27" i="1" s="1"/>
  <c r="BY28" i="1"/>
  <c r="BX28" i="1" s="1"/>
  <c r="BY29" i="1"/>
  <c r="BX29" i="1" s="1"/>
  <c r="BY30" i="1"/>
  <c r="BX30" i="1" s="1"/>
  <c r="BY31" i="1"/>
  <c r="BX31" i="1" s="1"/>
  <c r="BY32" i="1"/>
  <c r="BX32" i="1" s="1"/>
  <c r="BY33" i="1"/>
  <c r="BY34" i="1"/>
  <c r="BX34" i="1" s="1"/>
  <c r="BY35" i="1"/>
  <c r="BX35" i="1" s="1"/>
  <c r="BY36" i="1"/>
  <c r="BX36" i="1" s="1"/>
  <c r="BY37" i="1"/>
  <c r="BX37" i="1" s="1"/>
  <c r="BY26" i="1"/>
  <c r="BX26" i="1" s="1"/>
  <c r="CG59" i="1"/>
  <c r="CD59" i="1"/>
  <c r="CG58" i="1"/>
  <c r="CD58" i="1"/>
  <c r="CG57" i="1"/>
  <c r="CD57" i="1"/>
  <c r="CG56" i="1"/>
  <c r="CD56" i="1"/>
  <c r="CG55" i="1"/>
  <c r="CD55" i="1"/>
  <c r="CG54" i="1"/>
  <c r="CD54" i="1"/>
  <c r="CG53" i="1"/>
  <c r="CD53" i="1"/>
  <c r="CG52" i="1"/>
  <c r="CD52" i="1"/>
  <c r="CG51" i="1"/>
  <c r="CD51" i="1"/>
  <c r="CG50" i="1"/>
  <c r="CD50" i="1"/>
  <c r="CG49" i="1"/>
  <c r="CD49" i="1"/>
  <c r="CG48" i="1"/>
  <c r="CD48" i="1"/>
  <c r="CG27" i="1"/>
  <c r="CG28" i="1"/>
  <c r="CG29" i="1"/>
  <c r="CG30" i="1"/>
  <c r="CG31" i="1"/>
  <c r="CG32" i="1"/>
  <c r="CG33" i="1"/>
  <c r="CG34" i="1"/>
  <c r="CG35" i="1"/>
  <c r="CG36" i="1"/>
  <c r="CG37" i="1"/>
  <c r="CG26" i="1"/>
  <c r="CD27" i="1"/>
  <c r="CD28" i="1"/>
  <c r="CD29" i="1"/>
  <c r="CD30" i="1"/>
  <c r="CD31" i="1"/>
  <c r="CD32" i="1"/>
  <c r="CD33" i="1"/>
  <c r="CD34" i="1"/>
  <c r="CD35" i="1"/>
  <c r="CD36" i="1"/>
  <c r="CD37" i="1"/>
  <c r="CD26" i="1"/>
  <c r="CD38" i="1" l="1"/>
  <c r="CD60" i="1"/>
  <c r="BY38" i="1"/>
  <c r="CG60" i="1"/>
  <c r="CA60" i="1"/>
  <c r="BY60" i="1"/>
  <c r="BX33" i="1"/>
  <c r="BX38" i="1" s="1"/>
  <c r="BX60" i="1"/>
  <c r="BZ48" i="1"/>
  <c r="BZ60" i="1" s="1"/>
  <c r="CA38" i="1"/>
  <c r="BZ38" i="1"/>
  <c r="CG38" i="1"/>
  <c r="AR60" i="1"/>
  <c r="AO60" i="1" s="1"/>
  <c r="U60" i="1"/>
  <c r="R60" i="1" s="1"/>
  <c r="AR38" i="1"/>
  <c r="AO38" i="1" s="1"/>
  <c r="U38" i="1"/>
  <c r="BX61" i="1" l="1"/>
  <c r="CD65" i="1"/>
  <c r="BZ61" i="1"/>
  <c r="BX39" i="1"/>
  <c r="L68" i="1"/>
  <c r="U68" i="1"/>
  <c r="R38" i="1"/>
  <c r="D70" i="1"/>
  <c r="M70" i="1" s="1"/>
  <c r="BZ39" i="1"/>
  <c r="CF37" i="1"/>
  <c r="CF36" i="1"/>
  <c r="CF35" i="1"/>
  <c r="CF34" i="1"/>
  <c r="CF33" i="1"/>
  <c r="CF32" i="1"/>
  <c r="CF31" i="1"/>
  <c r="CF30" i="1"/>
  <c r="CF29" i="1"/>
  <c r="CF28" i="1"/>
  <c r="CF27" i="1"/>
  <c r="CF59" i="1"/>
  <c r="CF58" i="1"/>
  <c r="CF57" i="1"/>
  <c r="CF56" i="1"/>
  <c r="CF55" i="1"/>
  <c r="CF54" i="1"/>
  <c r="CF53" i="1"/>
  <c r="CF52" i="1"/>
  <c r="CF51" i="1"/>
  <c r="CF50" i="1"/>
  <c r="CF49" i="1"/>
  <c r="CC59" i="1"/>
  <c r="CC58" i="1"/>
  <c r="CC57" i="1"/>
  <c r="CC56" i="1"/>
  <c r="CC55" i="1"/>
  <c r="CC54" i="1"/>
  <c r="CC53" i="1"/>
  <c r="CC52" i="1"/>
  <c r="CC51" i="1"/>
  <c r="CC50" i="1"/>
  <c r="CC49" i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5" i="2" s="1"/>
  <c r="I67" i="2" s="1"/>
  <c r="I68" i="2" s="1"/>
  <c r="I69" i="2" s="1"/>
  <c r="I70" i="2" s="1"/>
  <c r="I71" i="2" s="1"/>
  <c r="I73" i="2" s="1"/>
  <c r="I75" i="2" s="1"/>
  <c r="I77" i="2" s="1"/>
  <c r="I78" i="2" s="1"/>
  <c r="I79" i="2" s="1"/>
  <c r="I80" i="2" s="1"/>
  <c r="I81" i="2" s="1"/>
  <c r="I83" i="2" s="1"/>
  <c r="I85" i="2" s="1"/>
  <c r="I87" i="2" s="1"/>
  <c r="I88" i="2" s="1"/>
  <c r="I89" i="2" s="1"/>
  <c r="I90" i="2" s="1"/>
  <c r="I91" i="2" s="1"/>
  <c r="I93" i="2" s="1"/>
  <c r="I95" i="2" s="1"/>
  <c r="I96" i="2" s="1"/>
  <c r="I97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BR59" i="1"/>
  <c r="BQ59" i="1"/>
  <c r="BP59" i="1"/>
  <c r="BO59" i="1"/>
  <c r="BR58" i="1"/>
  <c r="BQ58" i="1"/>
  <c r="BP58" i="1"/>
  <c r="BO58" i="1"/>
  <c r="BR57" i="1"/>
  <c r="BQ57" i="1"/>
  <c r="BP57" i="1"/>
  <c r="BO57" i="1"/>
  <c r="BR56" i="1"/>
  <c r="BQ56" i="1"/>
  <c r="BP56" i="1"/>
  <c r="BO56" i="1"/>
  <c r="BR55" i="1"/>
  <c r="BQ55" i="1"/>
  <c r="BP55" i="1"/>
  <c r="BO55" i="1"/>
  <c r="BR54" i="1"/>
  <c r="BQ54" i="1"/>
  <c r="BP54" i="1"/>
  <c r="BO54" i="1"/>
  <c r="BR53" i="1"/>
  <c r="BQ53" i="1"/>
  <c r="BP53" i="1"/>
  <c r="BO53" i="1"/>
  <c r="BR52" i="1"/>
  <c r="BQ52" i="1"/>
  <c r="BP52" i="1"/>
  <c r="BO52" i="1"/>
  <c r="BR51" i="1"/>
  <c r="BQ51" i="1"/>
  <c r="BP51" i="1"/>
  <c r="BO51" i="1"/>
  <c r="BR50" i="1"/>
  <c r="BQ50" i="1"/>
  <c r="BP50" i="1"/>
  <c r="BO50" i="1"/>
  <c r="BR49" i="1"/>
  <c r="BQ49" i="1"/>
  <c r="BP49" i="1"/>
  <c r="BO49" i="1"/>
  <c r="BW48" i="1"/>
  <c r="BV48" i="1"/>
  <c r="BU48" i="1"/>
  <c r="BT48" i="1"/>
  <c r="BR48" i="1"/>
  <c r="BQ48" i="1"/>
  <c r="BP48" i="1"/>
  <c r="BO48" i="1"/>
  <c r="BW26" i="1"/>
  <c r="BV26" i="1"/>
  <c r="BU26" i="1"/>
  <c r="BT26" i="1"/>
  <c r="BR37" i="1"/>
  <c r="BQ37" i="1"/>
  <c r="BP37" i="1"/>
  <c r="BO37" i="1"/>
  <c r="BR36" i="1"/>
  <c r="BQ36" i="1"/>
  <c r="BP36" i="1"/>
  <c r="BO36" i="1"/>
  <c r="BR35" i="1"/>
  <c r="BQ35" i="1"/>
  <c r="BP35" i="1"/>
  <c r="BO35" i="1"/>
  <c r="BR34" i="1"/>
  <c r="BQ34" i="1"/>
  <c r="BP34" i="1"/>
  <c r="BO34" i="1"/>
  <c r="BR33" i="1"/>
  <c r="BQ33" i="1"/>
  <c r="BP33" i="1"/>
  <c r="BO33" i="1"/>
  <c r="BR32" i="1"/>
  <c r="BQ32" i="1"/>
  <c r="BP32" i="1"/>
  <c r="BO32" i="1"/>
  <c r="BR31" i="1"/>
  <c r="BQ31" i="1"/>
  <c r="BP31" i="1"/>
  <c r="BO31" i="1"/>
  <c r="BR30" i="1"/>
  <c r="BQ30" i="1"/>
  <c r="BP30" i="1"/>
  <c r="BO30" i="1"/>
  <c r="BR29" i="1"/>
  <c r="BQ29" i="1"/>
  <c r="BP29" i="1"/>
  <c r="BO29" i="1"/>
  <c r="BR28" i="1"/>
  <c r="BQ28" i="1"/>
  <c r="BP28" i="1"/>
  <c r="BO28" i="1"/>
  <c r="BR27" i="1"/>
  <c r="BQ27" i="1"/>
  <c r="BP27" i="1"/>
  <c r="BO27" i="1"/>
  <c r="BR26" i="1"/>
  <c r="BQ26" i="1"/>
  <c r="BP26" i="1"/>
  <c r="AO42" i="1"/>
  <c r="R42" i="1"/>
  <c r="AO20" i="1"/>
  <c r="AC62" i="1"/>
  <c r="AL60" i="1"/>
  <c r="F62" i="1"/>
  <c r="O60" i="1"/>
  <c r="BT27" i="1"/>
  <c r="BT28" i="1"/>
  <c r="BT29" i="1"/>
  <c r="BT30" i="1"/>
  <c r="BT31" i="1"/>
  <c r="BT32" i="1"/>
  <c r="BT33" i="1"/>
  <c r="BT34" i="1"/>
  <c r="BT35" i="1"/>
  <c r="BT36" i="1"/>
  <c r="BT37" i="1"/>
  <c r="AC40" i="1"/>
  <c r="AL38" i="1"/>
  <c r="CC28" i="1" l="1"/>
  <c r="CC37" i="1"/>
  <c r="CC31" i="1"/>
  <c r="CC29" i="1"/>
  <c r="CC30" i="1"/>
  <c r="CC32" i="1"/>
  <c r="CC36" i="1"/>
  <c r="CC33" i="1"/>
  <c r="CC34" i="1"/>
  <c r="CC27" i="1"/>
  <c r="CC35" i="1"/>
  <c r="CF26" i="1"/>
  <c r="CF38" i="1" s="1"/>
  <c r="CF39" i="1" s="1"/>
  <c r="CC26" i="1"/>
  <c r="C70" i="1"/>
  <c r="CF48" i="1"/>
  <c r="CF60" i="1" s="1"/>
  <c r="CF61" i="1" s="1"/>
  <c r="L70" i="1"/>
  <c r="CC48" i="1"/>
  <c r="CC60" i="1" s="1"/>
  <c r="CC61" i="1" s="1"/>
  <c r="BO26" i="1"/>
  <c r="CC38" i="1" l="1"/>
  <c r="CC65" i="1" s="1"/>
  <c r="CC66" i="1" s="1"/>
  <c r="C68" i="1" s="1"/>
  <c r="BG51" i="1"/>
  <c r="BG52" i="1"/>
  <c r="BG53" i="1"/>
  <c r="BG50" i="1"/>
  <c r="BG49" i="1"/>
  <c r="BG48" i="1"/>
  <c r="CC39" i="1" l="1"/>
  <c r="AQ115" i="1"/>
  <c r="AQ116" i="1"/>
  <c r="AQ117" i="1"/>
  <c r="AQ118" i="1"/>
  <c r="AQ119" i="1"/>
  <c r="AQ120" i="1"/>
  <c r="AQ121" i="1"/>
  <c r="AQ122" i="1"/>
  <c r="AQ123" i="1"/>
  <c r="AQ124" i="1"/>
  <c r="AQ114" i="1"/>
  <c r="Y50" i="1"/>
  <c r="Y51" i="1"/>
  <c r="Y52" i="1"/>
  <c r="Y53" i="1"/>
  <c r="Y54" i="1"/>
  <c r="Y55" i="1"/>
  <c r="Y56" i="1"/>
  <c r="Y57" i="1"/>
  <c r="Y58" i="1"/>
  <c r="Y59" i="1"/>
  <c r="Y49" i="1"/>
  <c r="O38" i="1"/>
  <c r="AQ93" i="1"/>
  <c r="AQ94" i="1"/>
  <c r="AQ95" i="1"/>
  <c r="AQ96" i="1"/>
  <c r="AQ97" i="1"/>
  <c r="AQ98" i="1"/>
  <c r="AQ99" i="1"/>
  <c r="AQ100" i="1"/>
  <c r="AQ101" i="1"/>
  <c r="AQ102" i="1"/>
  <c r="AQ92" i="1"/>
  <c r="Y28" i="1"/>
  <c r="Y29" i="1"/>
  <c r="Y30" i="1"/>
  <c r="Y31" i="1"/>
  <c r="Y32" i="1"/>
  <c r="Y33" i="1"/>
  <c r="Y34" i="1"/>
  <c r="Y35" i="1"/>
  <c r="Y36" i="1"/>
  <c r="Y37" i="1"/>
  <c r="Y27" i="1"/>
  <c r="F40" i="1"/>
</calcChain>
</file>

<file path=xl/sharedStrings.xml><?xml version="1.0" encoding="utf-8"?>
<sst xmlns="http://schemas.openxmlformats.org/spreadsheetml/2006/main" count="136" uniqueCount="83">
  <si>
    <t>STUDENT INFORMATION</t>
  </si>
  <si>
    <t>SCHOOL INFORMATION</t>
  </si>
  <si>
    <t>Student Name</t>
  </si>
  <si>
    <t>Date of Birth</t>
  </si>
  <si>
    <t>Sex</t>
  </si>
  <si>
    <t>Phone</t>
  </si>
  <si>
    <t>Address</t>
  </si>
  <si>
    <t>Email</t>
  </si>
  <si>
    <t>Guardian</t>
  </si>
  <si>
    <t>Guardian Phone</t>
  </si>
  <si>
    <t>School Name</t>
  </si>
  <si>
    <t>School Phone</t>
  </si>
  <si>
    <t>Contact Email</t>
  </si>
  <si>
    <t>Contact Name</t>
  </si>
  <si>
    <t>9TH GRADE</t>
  </si>
  <si>
    <t>2015-2016</t>
  </si>
  <si>
    <t>2017-2018</t>
  </si>
  <si>
    <t>2019-2020</t>
  </si>
  <si>
    <t>2016-2017</t>
  </si>
  <si>
    <t>2018-2019</t>
  </si>
  <si>
    <t>2020-2021</t>
  </si>
  <si>
    <t>2021-2022</t>
  </si>
  <si>
    <t>QUALITY POINTS</t>
  </si>
  <si>
    <t>CREDITS EARNED</t>
  </si>
  <si>
    <t>No</t>
  </si>
  <si>
    <t>10TH GRADE</t>
  </si>
  <si>
    <t>GPA &amp; CREDITS EARNED</t>
  </si>
  <si>
    <t>11TH GRADE</t>
  </si>
  <si>
    <t>12TH GRADE</t>
  </si>
  <si>
    <t>GRADING SCALE</t>
  </si>
  <si>
    <t>GRADE</t>
  </si>
  <si>
    <t>PERCENTAGE</t>
  </si>
  <si>
    <t>A</t>
  </si>
  <si>
    <t>94% - 100%</t>
  </si>
  <si>
    <t>A-</t>
  </si>
  <si>
    <t>B+</t>
  </si>
  <si>
    <t>B-</t>
  </si>
  <si>
    <t>C+</t>
  </si>
  <si>
    <t>C</t>
  </si>
  <si>
    <t>B</t>
  </si>
  <si>
    <t>C-</t>
  </si>
  <si>
    <t>D+</t>
  </si>
  <si>
    <t>D</t>
  </si>
  <si>
    <t>D-</t>
  </si>
  <si>
    <t>F</t>
  </si>
  <si>
    <t>90% - 93%</t>
  </si>
  <si>
    <t>88% - 89%</t>
  </si>
  <si>
    <t>82% - 87%</t>
  </si>
  <si>
    <t>80% - 81%</t>
  </si>
  <si>
    <t>72% - 77%</t>
  </si>
  <si>
    <t>70% - 71%</t>
  </si>
  <si>
    <t>68% - 69%</t>
  </si>
  <si>
    <t>62% - 67%</t>
  </si>
  <si>
    <t>60% - 61%</t>
  </si>
  <si>
    <t>0% - 59%</t>
  </si>
  <si>
    <t>TEST TYPE</t>
  </si>
  <si>
    <t>TEST DATE</t>
  </si>
  <si>
    <t>TEST SCORE</t>
  </si>
  <si>
    <t>Are all college entrance exams taken entered above?</t>
  </si>
  <si>
    <t>COLLEGE ENTRANCE EXAMS</t>
  </si>
  <si>
    <t>GRADUATION DATE</t>
  </si>
  <si>
    <t>CUMULATIVE GPA</t>
  </si>
  <si>
    <t>WEIGHTED GPA</t>
  </si>
  <si>
    <t>TOTAL CREDITS</t>
  </si>
  <si>
    <t>SIGNATURE</t>
  </si>
  <si>
    <t>DATE SIGNED</t>
  </si>
  <si>
    <t>COURSE TITLE*</t>
  </si>
  <si>
    <t>someone other than a parent.</t>
  </si>
  <si>
    <t xml:space="preserve">NAME    (PRINTED)  </t>
  </si>
  <si>
    <t>.</t>
  </si>
  <si>
    <t>NUMBER OF SEMESTERS</t>
  </si>
  <si>
    <t>2022-2023</t>
  </si>
  <si>
    <t>Grades Lookup Table</t>
  </si>
  <si>
    <t>weighted</t>
  </si>
  <si>
    <r>
      <rPr>
        <i/>
        <sz val="14"/>
        <color theme="1"/>
        <rFont val="Calibri"/>
        <family val="2"/>
        <scheme val="minor"/>
      </rPr>
      <t>*</t>
    </r>
    <r>
      <rPr>
        <i/>
        <sz val="10"/>
        <color theme="1"/>
        <rFont val="Calibri"/>
        <family val="2"/>
        <scheme val="minor"/>
      </rPr>
      <t xml:space="preserve">Begin the course title with an asterisk (*) if the course was taught and/or graded by </t>
    </r>
  </si>
  <si>
    <t>High School Transcript</t>
  </si>
  <si>
    <t>AP/HONORS?</t>
  </si>
  <si>
    <t>FINAL GRADE %</t>
  </si>
  <si>
    <t>78% - 79%</t>
  </si>
  <si>
    <t>2014-2015</t>
  </si>
  <si>
    <t>2013-2014</t>
  </si>
  <si>
    <t>2023-2024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</si>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</sst>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1"/>
      <name val="Agency FB"/>
      <family val="2"/>
    </font>
    <font>
      <b/>
      <sz val="11"/>
      <color rgb="FF002060"/>
      <name val="Agency FB"/>
      <family val="2"/>
    </font>
    <font>
      <sz val="11"/>
      <color theme="1"/>
      <name val="Batang"/>
      <family val="1"/>
      <charset val="129"/>
    </font>
    <font>
      <sz val="9"/>
      <color theme="2"/>
      <name val="Calibri"/>
      <family val="2"/>
      <scheme val="minor"/>
    </font>
    <font>
      <b/>
      <sz val="9"/>
      <color theme="1"/>
      <name val="Agency FB"/>
      <family val="2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Batang"/>
      <family val="1"/>
    </font>
    <font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tang"/>
      <family val="1"/>
    </font>
    <font>
      <sz val="16"/>
      <color theme="1"/>
      <name val="Batang"/>
      <family val="1"/>
    </font>
    <font>
      <sz val="36"/>
      <color theme="1"/>
      <name val="Agency FB"/>
      <family val="2"/>
    </font>
    <font>
      <sz val="9"/>
      <color theme="1"/>
      <name val="Batang"/>
      <family val="1"/>
      <charset val="129"/>
    </font>
    <font>
      <b/>
      <i/>
      <sz val="9"/>
      <color theme="9" tint="-0.249977111117893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48272"/>
        <bgColor indexed="64"/>
      </patternFill>
    </fill>
    <fill>
      <patternFill patternType="solid">
        <fgColor rgb="FF960000"/>
        <bgColor indexed="64"/>
      </patternFill>
    </fill>
    <fill>
      <patternFill patternType="solid">
        <fgColor theme="9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85C8"/>
      </left>
      <right/>
      <top style="dotted">
        <color rgb="FF0085C8"/>
      </top>
      <bottom/>
      <diagonal/>
    </border>
    <border>
      <left/>
      <right/>
      <top style="dotted">
        <color rgb="FF0085C8"/>
      </top>
      <bottom/>
      <diagonal/>
    </border>
    <border>
      <left/>
      <right style="dotted">
        <color rgb="FF0085C8"/>
      </right>
      <top style="dotted">
        <color rgb="FF0085C8"/>
      </top>
      <bottom/>
      <diagonal/>
    </border>
    <border>
      <left style="dotted">
        <color rgb="FF0085C8"/>
      </left>
      <right/>
      <top/>
      <bottom/>
      <diagonal/>
    </border>
    <border>
      <left/>
      <right style="dotted">
        <color rgb="FF0085C8"/>
      </right>
      <top/>
      <bottom/>
      <diagonal/>
    </border>
    <border>
      <left style="dotted">
        <color rgb="FF0085C8"/>
      </left>
      <right style="thin">
        <color auto="1"/>
      </right>
      <top style="thin">
        <color auto="1"/>
      </top>
      <bottom/>
      <diagonal/>
    </border>
    <border>
      <left style="dotted">
        <color rgb="FF0085C8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rgb="FF0085C8"/>
      </bottom>
      <diagonal/>
    </border>
    <border>
      <left/>
      <right style="dotted">
        <color rgb="FF0085C8"/>
      </right>
      <top/>
      <bottom style="dotted">
        <color rgb="FF0085C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/>
      <bottom/>
      <diagonal/>
    </border>
    <border>
      <left/>
      <right style="dotted">
        <color rgb="FF002060"/>
      </right>
      <top/>
      <bottom/>
      <diagonal/>
    </border>
    <border>
      <left style="thin">
        <color auto="1"/>
      </left>
      <right style="dotted">
        <color rgb="FF002060"/>
      </right>
      <top style="thin">
        <color auto="1"/>
      </top>
      <bottom style="thin">
        <color auto="1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tted">
        <color rgb="FFC00000"/>
      </left>
      <right/>
      <top style="dotted">
        <color rgb="FFC00000"/>
      </top>
      <bottom/>
      <diagonal/>
    </border>
    <border>
      <left/>
      <right/>
      <top style="dotted">
        <color rgb="FFC00000"/>
      </top>
      <bottom/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/>
      <top/>
      <bottom/>
      <diagonal/>
    </border>
    <border>
      <left/>
      <right style="dotted">
        <color rgb="FFC00000"/>
      </right>
      <top/>
      <bottom/>
      <diagonal/>
    </border>
    <border>
      <left style="dotted">
        <color rgb="FFC00000"/>
      </left>
      <right/>
      <top style="thin">
        <color auto="1"/>
      </top>
      <bottom/>
      <diagonal/>
    </border>
    <border>
      <left/>
      <right style="dotted">
        <color rgb="FFC00000"/>
      </right>
      <top style="thin">
        <color auto="1"/>
      </top>
      <bottom/>
      <diagonal/>
    </border>
    <border>
      <left style="dotted">
        <color rgb="FFC00000"/>
      </left>
      <right/>
      <top/>
      <bottom style="thin">
        <color auto="1"/>
      </bottom>
      <diagonal/>
    </border>
    <border>
      <left/>
      <right style="dotted">
        <color rgb="FFC00000"/>
      </right>
      <top/>
      <bottom style="thin">
        <color auto="1"/>
      </bottom>
      <diagonal/>
    </border>
    <border>
      <left style="dotted">
        <color rgb="FFC00000"/>
      </left>
      <right/>
      <top/>
      <bottom style="dotted">
        <color rgb="FFC00000"/>
      </bottom>
      <diagonal/>
    </border>
    <border>
      <left/>
      <right/>
      <top/>
      <bottom style="dotted">
        <color rgb="FFC00000"/>
      </bottom>
      <diagonal/>
    </border>
    <border>
      <left/>
      <right style="dotted">
        <color rgb="FFC00000"/>
      </right>
      <top/>
      <bottom style="dotted">
        <color rgb="FFC00000"/>
      </bottom>
      <diagonal/>
    </border>
    <border>
      <left/>
      <right/>
      <top/>
      <bottom style="medium">
        <color auto="1"/>
      </bottom>
      <diagonal/>
    </border>
    <border>
      <left style="dotted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/>
      <bottom style="thin">
        <color auto="1"/>
      </bottom>
      <diagonal/>
    </border>
    <border>
      <left style="dotted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/>
      <diagonal/>
    </border>
    <border>
      <left style="dotted">
        <color theme="1"/>
      </left>
      <right/>
      <top style="thin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dotted">
        <color rgb="FFC00000"/>
      </right>
      <top style="thin">
        <color auto="1"/>
      </top>
      <bottom style="thin">
        <color auto="1"/>
      </bottom>
      <diagonal/>
    </border>
    <border>
      <left style="dotted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theme="9" tint="0.39994506668294322"/>
      </left>
      <right style="thin">
        <color auto="1"/>
      </right>
      <top style="thin">
        <color auto="1"/>
      </top>
      <bottom/>
      <diagonal/>
    </border>
    <border>
      <left style="thin">
        <color theme="9" tint="0.39994506668294322"/>
      </left>
      <right style="thin">
        <color auto="1"/>
      </right>
      <top/>
      <bottom style="thin">
        <color auto="1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9" tint="0.39994506668294322"/>
      </left>
      <right/>
      <top/>
      <bottom style="dotted">
        <color rgb="FF0085C8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32" xfId="0" applyBorder="1"/>
    <xf numFmtId="0" fontId="0" fillId="0" borderId="0" xfId="0" applyAlignment="1">
      <alignment horizontal="center"/>
    </xf>
    <xf numFmtId="9" fontId="0" fillId="0" borderId="0" xfId="1" applyFont="1"/>
    <xf numFmtId="2" fontId="0" fillId="0" borderId="0" xfId="0" applyNumberFormat="1"/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69" xfId="0" applyBorder="1" applyProtection="1">
      <protection hidden="1"/>
    </xf>
    <xf numFmtId="0" fontId="0" fillId="0" borderId="7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" fillId="7" borderId="47" xfId="0" applyFont="1" applyFill="1" applyBorder="1" applyAlignment="1" applyProtection="1">
      <alignment vertical="center"/>
      <protection hidden="1"/>
    </xf>
    <xf numFmtId="0" fontId="1" fillId="7" borderId="21" xfId="0" applyFont="1" applyFill="1" applyBorder="1" applyAlignment="1" applyProtection="1">
      <alignment vertical="center"/>
      <protection hidden="1"/>
    </xf>
    <xf numFmtId="0" fontId="1" fillId="7" borderId="49" xfId="0" applyFont="1" applyFill="1" applyBorder="1" applyAlignment="1" applyProtection="1">
      <alignment vertical="center"/>
      <protection hidden="1"/>
    </xf>
    <xf numFmtId="0" fontId="1" fillId="7" borderId="0" xfId="0" applyFont="1" applyFill="1" applyBorder="1" applyAlignment="1" applyProtection="1">
      <alignment vertical="center"/>
      <protection hidden="1"/>
    </xf>
    <xf numFmtId="0" fontId="1" fillId="7" borderId="4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Protection="1">
      <protection hidden="1"/>
    </xf>
    <xf numFmtId="0" fontId="6" fillId="4" borderId="21" xfId="0" applyFont="1" applyFill="1" applyBorder="1" applyAlignment="1" applyProtection="1">
      <alignment horizontal="left" shrinkToFit="1"/>
      <protection hidden="1"/>
    </xf>
    <xf numFmtId="0" fontId="0" fillId="0" borderId="57" xfId="0" applyBorder="1" applyProtection="1">
      <protection hidden="1"/>
    </xf>
    <xf numFmtId="0" fontId="0" fillId="0" borderId="58" xfId="0" applyBorder="1" applyProtection="1">
      <protection hidden="1"/>
    </xf>
    <xf numFmtId="0" fontId="0" fillId="0" borderId="59" xfId="0" applyBorder="1" applyProtection="1">
      <protection hidden="1"/>
    </xf>
    <xf numFmtId="0" fontId="0" fillId="0" borderId="6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61" xfId="0" applyBorder="1" applyProtection="1">
      <protection hidden="1"/>
    </xf>
    <xf numFmtId="0" fontId="0" fillId="0" borderId="62" xfId="0" applyBorder="1" applyProtection="1">
      <protection hidden="1"/>
    </xf>
    <xf numFmtId="0" fontId="0" fillId="0" borderId="63" xfId="0" applyBorder="1" applyProtection="1">
      <protection hidden="1"/>
    </xf>
    <xf numFmtId="0" fontId="0" fillId="0" borderId="64" xfId="0" applyBorder="1" applyProtection="1">
      <protection hidden="1"/>
    </xf>
    <xf numFmtId="0" fontId="7" fillId="0" borderId="0" xfId="0" applyFont="1" applyProtection="1">
      <protection hidden="1"/>
    </xf>
    <xf numFmtId="0" fontId="0" fillId="0" borderId="36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44" xfId="0" applyBorder="1" applyProtection="1">
      <protection hidden="1"/>
    </xf>
    <xf numFmtId="0" fontId="7" fillId="0" borderId="0" xfId="0" applyFont="1" applyAlignment="1" applyProtection="1">
      <alignment shrinkToFit="1"/>
      <protection hidden="1"/>
    </xf>
    <xf numFmtId="2" fontId="7" fillId="0" borderId="0" xfId="0" applyNumberFormat="1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0" borderId="45" xfId="0" applyBorder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9" fillId="7" borderId="21" xfId="0" applyFont="1" applyFill="1" applyBorder="1" applyAlignment="1" applyProtection="1">
      <alignment vertical="center"/>
      <protection hidden="1"/>
    </xf>
    <xf numFmtId="0" fontId="19" fillId="7" borderId="20" xfId="0" applyFont="1" applyFill="1" applyBorder="1" applyAlignment="1" applyProtection="1">
      <alignment vertical="center"/>
      <protection hidden="1"/>
    </xf>
    <xf numFmtId="0" fontId="19" fillId="7" borderId="46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vertical="center"/>
      <protection hidden="1"/>
    </xf>
    <xf numFmtId="0" fontId="19" fillId="7" borderId="47" xfId="0" applyFont="1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horizontal="center" shrinkToFit="1"/>
      <protection locked="0"/>
    </xf>
    <xf numFmtId="0" fontId="0" fillId="3" borderId="6" xfId="0" applyFill="1" applyBorder="1" applyAlignment="1" applyProtection="1">
      <alignment horizontal="center" shrinkToFit="1"/>
      <protection locked="0"/>
    </xf>
    <xf numFmtId="0" fontId="0" fillId="3" borderId="7" xfId="0" applyFill="1" applyBorder="1" applyAlignment="1" applyProtection="1">
      <alignment horizontal="center" shrinkToFi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31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6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0" fontId="5" fillId="7" borderId="51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6" fillId="4" borderId="56" xfId="0" applyFont="1" applyFill="1" applyBorder="1" applyAlignment="1" applyProtection="1">
      <alignment horizontal="left" shrinkToFit="1"/>
      <protection hidden="1"/>
    </xf>
    <xf numFmtId="0" fontId="6" fillId="4" borderId="21" xfId="0" applyFont="1" applyFill="1" applyBorder="1" applyAlignment="1" applyProtection="1">
      <alignment horizontal="left" shrinkToFit="1"/>
      <protection hidden="1"/>
    </xf>
    <xf numFmtId="0" fontId="6" fillId="4" borderId="31" xfId="0" applyFont="1" applyFill="1" applyBorder="1" applyAlignment="1" applyProtection="1">
      <alignment horizontal="left" shrinkToFit="1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31" xfId="0" applyFill="1" applyBorder="1" applyAlignment="1" applyProtection="1">
      <alignment horizontal="center"/>
      <protection hidden="1"/>
    </xf>
    <xf numFmtId="0" fontId="0" fillId="3" borderId="54" xfId="0" applyFill="1" applyBorder="1" applyAlignment="1" applyProtection="1">
      <alignment horizontal="left" shrinkToFit="1"/>
      <protection locked="0"/>
    </xf>
    <xf numFmtId="0" fontId="0" fillId="3" borderId="6" xfId="0" applyFill="1" applyBorder="1" applyAlignment="1" applyProtection="1">
      <alignment horizontal="left" shrinkToFit="1"/>
      <protection locked="0"/>
    </xf>
    <xf numFmtId="0" fontId="0" fillId="3" borderId="7" xfId="0" applyFill="1" applyBorder="1" applyAlignment="1" applyProtection="1">
      <alignment horizontal="left" shrinkToFit="1"/>
      <protection locked="0"/>
    </xf>
    <xf numFmtId="9" fontId="13" fillId="3" borderId="5" xfId="0" applyNumberFormat="1" applyFont="1" applyFill="1" applyBorder="1" applyAlignment="1" applyProtection="1">
      <alignment horizontal="center"/>
      <protection locked="0"/>
    </xf>
    <xf numFmtId="9" fontId="13" fillId="3" borderId="6" xfId="0" applyNumberFormat="1" applyFont="1" applyFill="1" applyBorder="1" applyAlignment="1" applyProtection="1">
      <alignment horizontal="center"/>
      <protection locked="0"/>
    </xf>
    <xf numFmtId="9" fontId="13" fillId="3" borderId="7" xfId="0" applyNumberFormat="1" applyFont="1" applyFill="1" applyBorder="1" applyAlignment="1" applyProtection="1">
      <alignment horizontal="center"/>
      <protection locked="0"/>
    </xf>
    <xf numFmtId="2" fontId="13" fillId="5" borderId="5" xfId="0" applyNumberFormat="1" applyFont="1" applyFill="1" applyBorder="1" applyAlignment="1" applyProtection="1">
      <alignment horizontal="center"/>
      <protection hidden="1"/>
    </xf>
    <xf numFmtId="2" fontId="13" fillId="5" borderId="6" xfId="0" applyNumberFormat="1" applyFont="1" applyFill="1" applyBorder="1" applyAlignment="1" applyProtection="1">
      <alignment horizontal="center"/>
      <protection hidden="1"/>
    </xf>
    <xf numFmtId="2" fontId="13" fillId="5" borderId="7" xfId="0" applyNumberFormat="1" applyFont="1" applyFill="1" applyBorder="1" applyAlignment="1" applyProtection="1">
      <alignment horizontal="center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18" fillId="2" borderId="23" xfId="0" applyFont="1" applyFill="1" applyBorder="1" applyAlignment="1" applyProtection="1">
      <alignment horizontal="center" vertical="center" wrapText="1"/>
      <protection hidden="1"/>
    </xf>
    <xf numFmtId="0" fontId="18" fillId="2" borderId="24" xfId="0" applyFont="1" applyFill="1" applyBorder="1" applyAlignment="1" applyProtection="1">
      <alignment horizontal="center" vertical="center" wrapText="1"/>
      <protection hidden="1"/>
    </xf>
    <xf numFmtId="0" fontId="18" fillId="2" borderId="25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18" fillId="2" borderId="26" xfId="0" applyFont="1" applyFill="1" applyBorder="1" applyAlignment="1" applyProtection="1">
      <alignment horizontal="center" vertical="center" wrapText="1"/>
      <protection hidden="1"/>
    </xf>
    <xf numFmtId="0" fontId="18" fillId="7" borderId="8" xfId="0" applyFont="1" applyFill="1" applyBorder="1" applyAlignment="1" applyProtection="1">
      <alignment horizontal="center" vertical="center"/>
      <protection hidden="1"/>
    </xf>
    <xf numFmtId="0" fontId="18" fillId="7" borderId="9" xfId="0" applyFont="1" applyFill="1" applyBorder="1" applyAlignment="1" applyProtection="1">
      <alignment horizontal="center" vertical="center"/>
      <protection hidden="1"/>
    </xf>
    <xf numFmtId="0" fontId="18" fillId="7" borderId="10" xfId="0" applyFont="1" applyFill="1" applyBorder="1" applyAlignment="1" applyProtection="1">
      <alignment horizontal="center" vertical="center"/>
      <protection hidden="1"/>
    </xf>
    <xf numFmtId="0" fontId="18" fillId="7" borderId="11" xfId="0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center" vertical="center"/>
      <protection hidden="1"/>
    </xf>
    <xf numFmtId="0" fontId="18" fillId="7" borderId="12" xfId="0" applyFont="1" applyFill="1" applyBorder="1" applyAlignment="1" applyProtection="1">
      <alignment horizontal="center" vertical="center"/>
      <protection hidden="1"/>
    </xf>
    <xf numFmtId="0" fontId="18" fillId="8" borderId="33" xfId="0" applyFont="1" applyFill="1" applyBorder="1" applyAlignment="1" applyProtection="1">
      <alignment horizontal="center" vertical="center" wrapText="1"/>
      <protection hidden="1"/>
    </xf>
    <xf numFmtId="0" fontId="18" fillId="8" borderId="34" xfId="0" applyFont="1" applyFill="1" applyBorder="1" applyAlignment="1" applyProtection="1">
      <alignment horizontal="center" vertical="center" wrapText="1"/>
      <protection hidden="1"/>
    </xf>
    <xf numFmtId="0" fontId="18" fillId="8" borderId="35" xfId="0" applyFont="1" applyFill="1" applyBorder="1" applyAlignment="1" applyProtection="1">
      <alignment horizontal="center" vertical="center" wrapText="1"/>
      <protection hidden="1"/>
    </xf>
    <xf numFmtId="0" fontId="18" fillId="8" borderId="36" xfId="0" applyFont="1" applyFill="1" applyBorder="1" applyAlignment="1" applyProtection="1">
      <alignment horizontal="center" vertical="center" wrapText="1"/>
      <protection hidden="1"/>
    </xf>
    <xf numFmtId="0" fontId="18" fillId="8" borderId="0" xfId="0" applyFont="1" applyFill="1" applyBorder="1" applyAlignment="1" applyProtection="1">
      <alignment horizontal="center" vertical="center" wrapText="1"/>
      <protection hidden="1"/>
    </xf>
    <xf numFmtId="0" fontId="18" fillId="8" borderId="37" xfId="0" applyFont="1" applyFill="1" applyBorder="1" applyAlignment="1" applyProtection="1">
      <alignment horizontal="center" vertical="center" wrapText="1"/>
      <protection hidden="1"/>
    </xf>
    <xf numFmtId="0" fontId="18" fillId="8" borderId="40" xfId="0" applyFont="1" applyFill="1" applyBorder="1" applyAlignment="1" applyProtection="1">
      <alignment horizontal="center" vertical="center" wrapText="1"/>
      <protection hidden="1"/>
    </xf>
    <xf numFmtId="0" fontId="18" fillId="8" borderId="18" xfId="0" applyFont="1" applyFill="1" applyBorder="1" applyAlignment="1" applyProtection="1">
      <alignment horizontal="center" vertical="center" wrapText="1"/>
      <protection hidden="1"/>
    </xf>
    <xf numFmtId="0" fontId="18" fillId="8" borderId="41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2" fontId="13" fillId="5" borderId="55" xfId="0" applyNumberFormat="1" applyFont="1" applyFill="1" applyBorder="1" applyAlignment="1" applyProtection="1">
      <alignment horizontal="center"/>
      <protection hidden="1"/>
    </xf>
    <xf numFmtId="2" fontId="13" fillId="4" borderId="2" xfId="0" applyNumberFormat="1" applyFont="1" applyFill="1" applyBorder="1" applyAlignment="1" applyProtection="1">
      <alignment horizontal="center"/>
      <protection hidden="1"/>
    </xf>
    <xf numFmtId="0" fontId="13" fillId="4" borderId="2" xfId="0" applyFont="1" applyFill="1" applyBorder="1" applyAlignment="1" applyProtection="1">
      <alignment horizontal="center"/>
      <protection hidden="1"/>
    </xf>
    <xf numFmtId="2" fontId="13" fillId="4" borderId="20" xfId="0" applyNumberFormat="1" applyFont="1" applyFill="1" applyBorder="1" applyAlignment="1" applyProtection="1">
      <alignment horizontal="center"/>
      <protection hidden="1"/>
    </xf>
    <xf numFmtId="0" fontId="13" fillId="4" borderId="21" xfId="0" applyFont="1" applyFill="1" applyBorder="1" applyAlignment="1" applyProtection="1">
      <alignment horizontal="center"/>
      <protection hidden="1"/>
    </xf>
    <xf numFmtId="0" fontId="13" fillId="4" borderId="53" xfId="0" applyFont="1" applyFill="1" applyBorder="1" applyAlignment="1" applyProtection="1">
      <alignment horizontal="center"/>
      <protection hidden="1"/>
    </xf>
    <xf numFmtId="0" fontId="6" fillId="5" borderId="53" xfId="0" applyFont="1" applyFill="1" applyBorder="1" applyAlignment="1" applyProtection="1">
      <alignment horizontal="center" vertical="center" wrapText="1"/>
      <protection hidden="1"/>
    </xf>
    <xf numFmtId="0" fontId="6" fillId="5" borderId="50" xfId="0" applyFont="1" applyFill="1" applyBorder="1" applyAlignment="1" applyProtection="1">
      <alignment horizontal="center" vertical="center" wrapText="1"/>
      <protection hidden="1"/>
    </xf>
    <xf numFmtId="0" fontId="6" fillId="5" borderId="51" xfId="0" applyFont="1" applyFill="1" applyBorder="1" applyAlignment="1" applyProtection="1">
      <alignment horizontal="center" vertical="center" wrapText="1"/>
      <protection hidden="1"/>
    </xf>
    <xf numFmtId="0" fontId="6" fillId="5" borderId="52" xfId="0" applyFont="1" applyFill="1" applyBorder="1" applyAlignment="1" applyProtection="1">
      <alignment horizontal="center" vertic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3" fillId="3" borderId="6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68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4" borderId="67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3" fillId="4" borderId="68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14" fontId="4" fillId="3" borderId="5" xfId="0" applyNumberFormat="1" applyFont="1" applyFill="1" applyBorder="1" applyAlignment="1" applyProtection="1">
      <alignment horizontal="center" shrinkToFit="1"/>
      <protection locked="0"/>
    </xf>
    <xf numFmtId="14" fontId="4" fillId="3" borderId="6" xfId="0" applyNumberFormat="1" applyFont="1" applyFill="1" applyBorder="1" applyAlignment="1" applyProtection="1">
      <alignment horizontal="center" shrinkToFit="1"/>
      <protection locked="0"/>
    </xf>
    <xf numFmtId="14" fontId="4" fillId="3" borderId="7" xfId="0" applyNumberFormat="1" applyFont="1" applyFill="1" applyBorder="1" applyAlignment="1" applyProtection="1">
      <alignment horizontal="center" shrinkToFit="1"/>
      <protection locked="0"/>
    </xf>
    <xf numFmtId="0" fontId="4" fillId="4" borderId="5" xfId="0" applyFont="1" applyFill="1" applyBorder="1" applyAlignment="1" applyProtection="1">
      <alignment horizontal="center" shrinkToFit="1"/>
      <protection locked="0"/>
    </xf>
    <xf numFmtId="0" fontId="4" fillId="4" borderId="6" xfId="0" applyFont="1" applyFill="1" applyBorder="1" applyAlignment="1" applyProtection="1">
      <alignment horizontal="center" shrinkToFit="1"/>
      <protection locked="0"/>
    </xf>
    <xf numFmtId="0" fontId="4" fillId="4" borderId="7" xfId="0" applyFont="1" applyFill="1" applyBorder="1" applyAlignment="1" applyProtection="1">
      <alignment horizontal="center" shrinkToFit="1"/>
      <protection locked="0"/>
    </xf>
    <xf numFmtId="0" fontId="3" fillId="6" borderId="13" xfId="0" applyFont="1" applyFill="1" applyBorder="1" applyAlignment="1" applyProtection="1">
      <alignment horizontal="left"/>
      <protection hidden="1"/>
    </xf>
    <xf numFmtId="0" fontId="3" fillId="6" borderId="2" xfId="0" applyFont="1" applyFill="1" applyBorder="1" applyAlignment="1" applyProtection="1">
      <alignment horizontal="left"/>
      <protection hidden="1"/>
    </xf>
    <xf numFmtId="0" fontId="3" fillId="6" borderId="14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3" borderId="13" xfId="0" applyFont="1" applyFill="1" applyBorder="1" applyAlignment="1" applyProtection="1">
      <alignment horizontal="left"/>
      <protection hidden="1"/>
    </xf>
    <xf numFmtId="0" fontId="3" fillId="3" borderId="14" xfId="0" applyFont="1" applyFill="1" applyBorder="1" applyAlignment="1" applyProtection="1">
      <alignment horizontal="left"/>
      <protection hidden="1"/>
    </xf>
    <xf numFmtId="0" fontId="4" fillId="3" borderId="5" xfId="0" applyNumberFormat="1" applyFont="1" applyFill="1" applyBorder="1" applyAlignment="1" applyProtection="1">
      <alignment horizontal="center" shrinkToFit="1"/>
      <protection locked="0"/>
    </xf>
    <xf numFmtId="0" fontId="4" fillId="3" borderId="6" xfId="0" applyNumberFormat="1" applyFont="1" applyFill="1" applyBorder="1" applyAlignment="1" applyProtection="1">
      <alignment horizontal="center" shrinkToFit="1"/>
      <protection locked="0"/>
    </xf>
    <xf numFmtId="0" fontId="4" fillId="3" borderId="7" xfId="0" applyNumberFormat="1" applyFont="1" applyFill="1" applyBorder="1" applyAlignment="1" applyProtection="1">
      <alignment horizontal="center" shrinkToFit="1"/>
      <protection locked="0"/>
    </xf>
    <xf numFmtId="0" fontId="16" fillId="6" borderId="1" xfId="0" applyFont="1" applyFill="1" applyBorder="1" applyAlignment="1" applyProtection="1">
      <alignment horizontal="center" wrapText="1" shrinkToFit="1"/>
      <protection locked="0"/>
    </xf>
    <xf numFmtId="0" fontId="16" fillId="6" borderId="27" xfId="0" applyFont="1" applyFill="1" applyBorder="1" applyAlignment="1" applyProtection="1">
      <alignment horizontal="center" wrapText="1" shrinkToFit="1"/>
      <protection locked="0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2" fontId="0" fillId="5" borderId="5" xfId="0" applyNumberFormat="1" applyFill="1" applyBorder="1" applyAlignment="1" applyProtection="1">
      <alignment horizontal="center"/>
      <protection hidden="1"/>
    </xf>
    <xf numFmtId="2" fontId="0" fillId="5" borderId="6" xfId="0" applyNumberFormat="1" applyFill="1" applyBorder="1" applyAlignment="1" applyProtection="1">
      <alignment horizontal="center"/>
      <protection hidden="1"/>
    </xf>
    <xf numFmtId="2" fontId="0" fillId="5" borderId="7" xfId="0" applyNumberFormat="1" applyFill="1" applyBorder="1" applyAlignment="1" applyProtection="1">
      <alignment horizontal="center"/>
      <protection hidden="1"/>
    </xf>
    <xf numFmtId="14" fontId="4" fillId="3" borderId="1" xfId="0" applyNumberFormat="1" applyFont="1" applyFill="1" applyBorder="1" applyAlignment="1" applyProtection="1">
      <alignment horizontal="center" shrinkToFit="1"/>
      <protection locked="0"/>
    </xf>
    <xf numFmtId="14" fontId="4" fillId="3" borderId="27" xfId="0" applyNumberFormat="1" applyFont="1" applyFill="1" applyBorder="1" applyAlignment="1" applyProtection="1">
      <alignment horizontal="center" shrinkToFit="1"/>
      <protection locked="0"/>
    </xf>
    <xf numFmtId="0" fontId="4" fillId="6" borderId="1" xfId="0" applyFont="1" applyFill="1" applyBorder="1" applyAlignment="1" applyProtection="1">
      <alignment horizontal="center" shrinkToFit="1"/>
      <protection locked="0"/>
    </xf>
    <xf numFmtId="0" fontId="4" fillId="6" borderId="27" xfId="0" applyFont="1" applyFill="1" applyBorder="1" applyAlignment="1" applyProtection="1">
      <alignment horizontal="center" shrinkToFit="1"/>
      <protection locked="0"/>
    </xf>
    <xf numFmtId="0" fontId="16" fillId="4" borderId="5" xfId="0" applyFont="1" applyFill="1" applyBorder="1" applyAlignment="1" applyProtection="1">
      <alignment horizontal="left" wrapText="1" shrinkToFit="1"/>
      <protection locked="0"/>
    </xf>
    <xf numFmtId="0" fontId="16" fillId="4" borderId="6" xfId="0" applyFont="1" applyFill="1" applyBorder="1" applyAlignment="1" applyProtection="1">
      <alignment horizontal="left" wrapText="1" shrinkToFit="1"/>
      <protection locked="0"/>
    </xf>
    <xf numFmtId="0" fontId="16" fillId="4" borderId="7" xfId="0" applyFont="1" applyFill="1" applyBorder="1" applyAlignment="1" applyProtection="1">
      <alignment horizontal="left" wrapText="1" shrinkToFit="1"/>
      <protection locked="0"/>
    </xf>
    <xf numFmtId="0" fontId="0" fillId="5" borderId="5" xfId="0" applyFill="1" applyBorder="1" applyAlignment="1" applyProtection="1">
      <alignment horizontal="left" indent="3"/>
      <protection hidden="1"/>
    </xf>
    <xf numFmtId="0" fontId="0" fillId="5" borderId="6" xfId="0" applyFill="1" applyBorder="1" applyAlignment="1" applyProtection="1">
      <alignment horizontal="left" indent="3"/>
      <protection hidden="1"/>
    </xf>
    <xf numFmtId="0" fontId="0" fillId="5" borderId="7" xfId="0" applyFill="1" applyBorder="1" applyAlignment="1" applyProtection="1">
      <alignment horizontal="left" indent="3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shrinkToFit="1"/>
      <protection locked="0"/>
    </xf>
    <xf numFmtId="0" fontId="4" fillId="3" borderId="27" xfId="0" applyNumberFormat="1" applyFont="1" applyFill="1" applyBorder="1" applyAlignment="1" applyProtection="1">
      <alignment horizontal="center" shrinkToFit="1"/>
      <protection locked="0"/>
    </xf>
    <xf numFmtId="0" fontId="0" fillId="0" borderId="66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6" fillId="5" borderId="38" xfId="0" applyFon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6" fillId="5" borderId="40" xfId="0" applyFont="1" applyFill="1" applyBorder="1" applyAlignment="1" applyProtection="1">
      <alignment horizontal="center" vertical="center" wrapText="1"/>
      <protection hidden="1"/>
    </xf>
    <xf numFmtId="0" fontId="6" fillId="5" borderId="39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0" fontId="6" fillId="5" borderId="41" xfId="0" applyFont="1" applyFill="1" applyBorder="1" applyAlignment="1" applyProtection="1">
      <alignment horizontal="center" vertical="center" wrapText="1"/>
      <protection hidden="1"/>
    </xf>
    <xf numFmtId="0" fontId="19" fillId="7" borderId="20" xfId="0" applyFont="1" applyFill="1" applyBorder="1" applyAlignment="1" applyProtection="1">
      <alignment horizontal="center" vertical="center"/>
      <protection hidden="1"/>
    </xf>
    <xf numFmtId="0" fontId="19" fillId="7" borderId="21" xfId="0" applyFont="1" applyFill="1" applyBorder="1" applyAlignment="1" applyProtection="1">
      <alignment horizontal="center" vertical="center"/>
      <protection hidden="1"/>
    </xf>
    <xf numFmtId="0" fontId="19" fillId="7" borderId="4" xfId="0" applyFont="1" applyFill="1" applyBorder="1" applyAlignment="1" applyProtection="1">
      <alignment horizontal="center"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2" fontId="14" fillId="5" borderId="20" xfId="0" applyNumberFormat="1" applyFont="1" applyFill="1" applyBorder="1" applyAlignment="1" applyProtection="1">
      <alignment horizontal="center"/>
      <protection hidden="1"/>
    </xf>
    <xf numFmtId="2" fontId="14" fillId="5" borderId="21" xfId="0" applyNumberFormat="1" applyFont="1" applyFill="1" applyBorder="1" applyAlignment="1" applyProtection="1">
      <alignment horizontal="center"/>
      <protection hidden="1"/>
    </xf>
    <xf numFmtId="2" fontId="14" fillId="5" borderId="31" xfId="0" applyNumberFormat="1" applyFont="1" applyFill="1" applyBorder="1" applyAlignment="1" applyProtection="1">
      <alignment horizontal="center"/>
      <protection hidden="1"/>
    </xf>
    <xf numFmtId="2" fontId="14" fillId="5" borderId="17" xfId="0" applyNumberFormat="1" applyFont="1" applyFill="1" applyBorder="1" applyAlignment="1" applyProtection="1">
      <alignment horizontal="center"/>
      <protection hidden="1"/>
    </xf>
    <xf numFmtId="2" fontId="14" fillId="5" borderId="18" xfId="0" applyNumberFormat="1" applyFont="1" applyFill="1" applyBorder="1" applyAlignment="1" applyProtection="1">
      <alignment horizontal="center"/>
      <protection hidden="1"/>
    </xf>
    <xf numFmtId="2" fontId="14" fillId="5" borderId="19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18" fillId="9" borderId="33" xfId="0" applyFont="1" applyFill="1" applyBorder="1" applyAlignment="1" applyProtection="1">
      <alignment horizontal="center" vertical="center" wrapText="1"/>
      <protection hidden="1"/>
    </xf>
    <xf numFmtId="0" fontId="18" fillId="9" borderId="34" xfId="0" applyFont="1" applyFill="1" applyBorder="1" applyAlignment="1" applyProtection="1">
      <alignment horizontal="center" vertical="center" wrapText="1"/>
      <protection hidden="1"/>
    </xf>
    <xf numFmtId="0" fontId="18" fillId="9" borderId="35" xfId="0" applyFont="1" applyFill="1" applyBorder="1" applyAlignment="1" applyProtection="1">
      <alignment horizontal="center" vertical="center" wrapText="1"/>
      <protection hidden="1"/>
    </xf>
    <xf numFmtId="0" fontId="18" fillId="9" borderId="36" xfId="0" applyFont="1" applyFill="1" applyBorder="1" applyAlignment="1" applyProtection="1">
      <alignment horizontal="center" vertical="center" wrapText="1"/>
      <protection hidden="1"/>
    </xf>
    <xf numFmtId="0" fontId="18" fillId="9" borderId="0" xfId="0" applyFont="1" applyFill="1" applyBorder="1" applyAlignment="1" applyProtection="1">
      <alignment horizontal="center" vertical="center" wrapText="1"/>
      <protection hidden="1"/>
    </xf>
    <xf numFmtId="0" fontId="18" fillId="9" borderId="37" xfId="0" applyFont="1" applyFill="1" applyBorder="1" applyAlignment="1" applyProtection="1">
      <alignment horizontal="center" vertical="center" wrapText="1"/>
      <protection hidden="1"/>
    </xf>
    <xf numFmtId="0" fontId="18" fillId="9" borderId="40" xfId="0" applyFont="1" applyFill="1" applyBorder="1" applyAlignment="1" applyProtection="1">
      <alignment horizontal="center" vertical="center" wrapText="1"/>
      <protection hidden="1"/>
    </xf>
    <xf numFmtId="0" fontId="18" fillId="9" borderId="18" xfId="0" applyFont="1" applyFill="1" applyBorder="1" applyAlignment="1" applyProtection="1">
      <alignment horizontal="center" vertical="center" wrapText="1"/>
      <protection hidden="1"/>
    </xf>
    <xf numFmtId="0" fontId="18" fillId="9" borderId="41" xfId="0" applyFont="1" applyFill="1" applyBorder="1" applyAlignment="1" applyProtection="1">
      <alignment horizontal="center" vertical="center" wrapText="1"/>
      <protection hidden="1"/>
    </xf>
    <xf numFmtId="14" fontId="9" fillId="3" borderId="20" xfId="0" applyNumberFormat="1" applyFont="1" applyFill="1" applyBorder="1" applyAlignment="1" applyProtection="1">
      <alignment horizontal="center" shrinkToFit="1"/>
      <protection locked="0"/>
    </xf>
    <xf numFmtId="14" fontId="9" fillId="3" borderId="21" xfId="0" applyNumberFormat="1" applyFont="1" applyFill="1" applyBorder="1" applyAlignment="1" applyProtection="1">
      <alignment horizontal="center" shrinkToFit="1"/>
      <protection locked="0"/>
    </xf>
    <xf numFmtId="14" fontId="9" fillId="3" borderId="31" xfId="0" applyNumberFormat="1" applyFont="1" applyFill="1" applyBorder="1" applyAlignment="1" applyProtection="1">
      <alignment horizontal="center" shrinkToFit="1"/>
      <protection locked="0"/>
    </xf>
    <xf numFmtId="14" fontId="9" fillId="3" borderId="17" xfId="0" applyNumberFormat="1" applyFont="1" applyFill="1" applyBorder="1" applyAlignment="1" applyProtection="1">
      <alignment horizontal="center" shrinkToFit="1"/>
      <protection locked="0"/>
    </xf>
    <xf numFmtId="14" fontId="9" fillId="3" borderId="18" xfId="0" applyNumberFormat="1" applyFont="1" applyFill="1" applyBorder="1" applyAlignment="1" applyProtection="1">
      <alignment horizontal="center" shrinkToFit="1"/>
      <protection locked="0"/>
    </xf>
    <xf numFmtId="14" fontId="9" fillId="3" borderId="19" xfId="0" applyNumberFormat="1" applyFont="1" applyFill="1" applyBorder="1" applyAlignment="1" applyProtection="1">
      <alignment horizontal="center" shrinkToFit="1"/>
      <protection locked="0"/>
    </xf>
  </cellXfs>
  <cellStyles count="2">
    <cellStyle name="Normal" xfId="0" builtinId="0"/>
    <cellStyle name="Percent" xfId="1" builtinId="5"/>
  </cellStyles>
  <dxfs count="80"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color theme="1"/>
      </font>
      <fill>
        <patternFill>
          <bgColor rgb="FF65D7FF"/>
        </patternFill>
      </fill>
    </dxf>
    <dxf>
      <font>
        <b val="0"/>
        <i/>
        <color theme="1"/>
      </font>
      <fill>
        <patternFill>
          <bgColor rgb="FF65D7FF"/>
        </patternFill>
      </fill>
    </dxf>
    <dxf>
      <font>
        <b val="0"/>
        <i/>
        <color theme="1"/>
      </font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ill>
        <patternFill>
          <bgColor rgb="FF65D7FF"/>
        </patternFill>
      </fill>
    </dxf>
    <dxf>
      <font>
        <b val="0"/>
        <i/>
        <color theme="1"/>
      </font>
      <fill>
        <patternFill>
          <bgColor rgb="FF65D7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5D7FF"/>
      <color rgb="FFE2AC00"/>
      <color rgb="FF7A0000"/>
      <color rgb="FF960000"/>
      <color rgb="FF480000"/>
      <color rgb="FFFFFFCC"/>
      <color rgb="FF548272"/>
      <color rgb="FF0085C8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</xdr:colOff>
      <xdr:row>0</xdr:row>
      <xdr:rowOff>26669</xdr:rowOff>
    </xdr:from>
    <xdr:to>
      <xdr:col>64</xdr:col>
      <xdr:colOff>9524</xdr:colOff>
      <xdr:row>0</xdr:row>
      <xdr:rowOff>2381250</xdr:rowOff>
    </xdr:to>
    <xdr:sp macro="" textlink="">
      <xdr:nvSpPr>
        <xdr:cNvPr id="2" name="Scroll: Horizontal 1">
          <a:extLst>
            <a:ext uri="{FF2B5EF4-FFF2-40B4-BE49-F238E27FC236}">
              <a16:creationId xmlns:a16="http://schemas.microsoft.com/office/drawing/2014/main" id="{C4C78491-4976-42AA-8FE6-A699134A8570}"/>
            </a:ext>
          </a:extLst>
        </xdr:cNvPr>
        <xdr:cNvSpPr/>
      </xdr:nvSpPr>
      <xdr:spPr>
        <a:xfrm>
          <a:off x="325754" y="26669"/>
          <a:ext cx="13818870" cy="2354581"/>
        </a:xfrm>
        <a:prstGeom prst="horizontalScroll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2000" b="1">
              <a:solidFill>
                <a:srgbClr val="7A0000"/>
              </a:solidFill>
              <a:latin typeface="Bahnschrift Condensed" panose="020B0502040204020203" pitchFamily="34" charset="0"/>
            </a:rPr>
            <a:t>INSTRUCTIONS</a:t>
          </a:r>
          <a:r>
            <a:rPr lang="en-US" sz="2000">
              <a:solidFill>
                <a:srgbClr val="7A0000"/>
              </a:solidFill>
              <a:latin typeface="Bahnschrift Condensed" panose="020B0502040204020203" pitchFamily="34" charset="0"/>
            </a:rPr>
            <a:t>:  In the form below, fill your responses into any cells (rectangles) that are brightly colored</a:t>
          </a:r>
          <a:r>
            <a:rPr lang="en-US" sz="2000" baseline="0">
              <a:solidFill>
                <a:srgbClr val="7A0000"/>
              </a:solidFill>
              <a:latin typeface="Bahnschrift Condensed" panose="020B0502040204020203" pitchFamily="34" charset="0"/>
            </a:rPr>
            <a:t> (orange for open-ended entries, blue for entries to be selected from drop-downs).</a:t>
          </a:r>
          <a:r>
            <a:rPr lang="en-US" sz="2000">
              <a:solidFill>
                <a:srgbClr val="7A0000"/>
              </a:solidFill>
              <a:latin typeface="Bahnschrift Condensed" panose="020B0502040204020203" pitchFamily="34" charset="0"/>
            </a:rPr>
            <a:t>  When you have successfully </a:t>
          </a:r>
          <a:r>
            <a:rPr lang="en-US" sz="2000" baseline="0">
              <a:solidFill>
                <a:srgbClr val="7A0000"/>
              </a:solidFill>
              <a:latin typeface="Bahnschrift Condensed" panose="020B0502040204020203" pitchFamily="34" charset="0"/>
            </a:rPr>
            <a:t>completed the transcript, you should have no bright orange or blue still showing on the form.</a:t>
          </a:r>
        </a:p>
        <a:p>
          <a:pPr algn="l"/>
          <a:endParaRPr lang="en-US" sz="2000" baseline="0">
            <a:solidFill>
              <a:srgbClr val="7A0000"/>
            </a:solidFill>
            <a:latin typeface="Bahnschrift Condensed" panose="020B0502040204020203" pitchFamily="34" charset="0"/>
          </a:endParaRPr>
        </a:p>
        <a:p>
          <a:pPr algn="l"/>
          <a:r>
            <a:rPr lang="en-US" sz="2000" baseline="0">
              <a:solidFill>
                <a:srgbClr val="7A0000"/>
              </a:solidFill>
              <a:latin typeface="Bahnschrift Condensed" panose="020B0502040204020203" pitchFamily="34" charset="0"/>
            </a:rPr>
            <a:t>Once the form is completely filled out, it can be printed. Black and white does print best, however it can be printed in color.</a:t>
          </a:r>
          <a:endParaRPr lang="en-US" sz="2000">
            <a:solidFill>
              <a:srgbClr val="7A0000"/>
            </a:solidFill>
            <a:latin typeface="Bahnschrift Condensed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V124"/>
  <sheetViews>
    <sheetView showGridLines="0" tabSelected="1" topLeftCell="A10" workbookViewId="0">
      <selection activeCell="Z52" sqref="Z52:AE52"/>
    </sheetView>
  </sheetViews>
  <sheetFormatPr defaultColWidth="0" defaultRowHeight="11.45" customHeight="1" zeroHeight="1" outlineLevelRow="1"/>
  <cols>
    <col min="1" max="2" width="3" customWidth="1"/>
    <col min="3" max="3" width="5.85546875" customWidth="1"/>
    <col min="4" max="4" width="4.140625" customWidth="1"/>
    <col min="5" max="8" width="3" customWidth="1"/>
    <col min="9" max="11" width="3.85546875" customWidth="1"/>
    <col min="12" max="12" width="5.85546875" customWidth="1"/>
    <col min="13" max="13" width="5.140625" customWidth="1"/>
    <col min="14" max="24" width="3" customWidth="1"/>
    <col min="25" max="25" width="5.85546875" customWidth="1"/>
    <col min="26" max="31" width="3" customWidth="1"/>
    <col min="32" max="34" width="3.85546875" customWidth="1"/>
    <col min="35" max="35" width="5.85546875" customWidth="1"/>
    <col min="36" max="36" width="5.140625" customWidth="1"/>
    <col min="37" max="47" width="3" customWidth="1"/>
    <col min="48" max="48" width="3.5703125" customWidth="1"/>
    <col min="49" max="51" width="3" customWidth="1"/>
    <col min="52" max="58" width="3.7109375" customWidth="1"/>
    <col min="59" max="60" width="2.5703125" customWidth="1"/>
    <col min="61" max="61" width="3.85546875" customWidth="1"/>
    <col min="62" max="65" width="3" customWidth="1"/>
    <col min="66" max="66" width="3" hidden="1" customWidth="1"/>
    <col min="67" max="67" width="3" style="2" hidden="1" customWidth="1"/>
    <col min="68" max="69" width="3" style="1" hidden="1" customWidth="1"/>
    <col min="70" max="70" width="3" style="3" hidden="1" customWidth="1"/>
    <col min="71" max="71" width="3" style="4" hidden="1" customWidth="1"/>
    <col min="72" max="72" width="3" style="2" hidden="1" customWidth="1"/>
    <col min="73" max="74" width="3" style="1" hidden="1" customWidth="1"/>
    <col min="75" max="75" width="3" style="3" hidden="1" customWidth="1"/>
    <col min="76" max="78" width="7.7109375" hidden="1" customWidth="1"/>
    <col min="79" max="79" width="4.140625" hidden="1" customWidth="1"/>
    <col min="80" max="80" width="3" hidden="1" customWidth="1"/>
    <col min="81" max="81" width="8.7109375" hidden="1" customWidth="1"/>
    <col min="82" max="82" width="4.140625" hidden="1" customWidth="1"/>
    <col min="83" max="83" width="3" hidden="1" customWidth="1"/>
    <col min="84" max="84" width="5.7109375" hidden="1" customWidth="1"/>
    <col min="85" max="85" width="4.140625" hidden="1" customWidth="1"/>
    <col min="86" max="16384" width="3" hidden="1"/>
  </cols>
  <sheetData>
    <row r="1" spans="1:100" ht="188.4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8"/>
      <c r="BP1" s="9"/>
      <c r="BQ1" s="9"/>
      <c r="BR1" s="10"/>
      <c r="BS1" s="11"/>
      <c r="BT1" s="8"/>
      <c r="BU1" s="9"/>
      <c r="BV1" s="9"/>
      <c r="BW1" s="10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0" ht="11.4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8"/>
      <c r="BP2" s="9"/>
      <c r="BQ2" s="9"/>
      <c r="BR2" s="10"/>
      <c r="BS2" s="11"/>
      <c r="BT2" s="8"/>
      <c r="BU2" s="9"/>
      <c r="BV2" s="9"/>
      <c r="BW2" s="10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0" ht="38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2" t="s">
        <v>75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8"/>
      <c r="BP3" s="9"/>
      <c r="BQ3" s="9"/>
      <c r="BR3" s="10"/>
      <c r="BS3" s="11"/>
      <c r="BT3" s="8"/>
      <c r="BU3" s="9"/>
      <c r="BV3" s="9"/>
      <c r="BW3" s="10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100" ht="11.4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8"/>
      <c r="BP4" s="9"/>
      <c r="BQ4" s="9"/>
      <c r="BR4" s="10"/>
      <c r="BS4" s="11"/>
      <c r="BT4" s="8"/>
      <c r="BU4" s="9"/>
      <c r="BV4" s="9"/>
      <c r="BW4" s="10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</row>
    <row r="5" spans="1:100" ht="11.45" customHeight="1">
      <c r="A5" s="7"/>
      <c r="B5" s="7"/>
      <c r="C5" s="99" t="s">
        <v>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7"/>
      <c r="AD5" s="93" t="s">
        <v>1</v>
      </c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5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8"/>
      <c r="BP5" s="9"/>
      <c r="BQ5" s="9"/>
      <c r="BR5" s="10"/>
      <c r="BS5" s="11"/>
      <c r="BT5" s="8"/>
      <c r="BU5" s="9"/>
      <c r="BV5" s="9"/>
      <c r="BW5" s="10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</row>
    <row r="6" spans="1:100" ht="11.45" customHeight="1">
      <c r="A6" s="7"/>
      <c r="B6" s="7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  <c r="AC6" s="7"/>
      <c r="AD6" s="96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8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8"/>
      <c r="BP6" s="9"/>
      <c r="BQ6" s="9"/>
      <c r="BR6" s="10"/>
      <c r="BS6" s="11"/>
      <c r="BT6" s="8"/>
      <c r="BU6" s="9"/>
      <c r="BV6" s="9"/>
      <c r="BW6" s="10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</row>
    <row r="7" spans="1:100" ht="11.45" customHeight="1">
      <c r="A7" s="7"/>
      <c r="B7" s="7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/>
      <c r="AC7" s="7"/>
      <c r="AD7" s="96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8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8"/>
      <c r="BP7" s="9"/>
      <c r="BQ7" s="9"/>
      <c r="BR7" s="10"/>
      <c r="BS7" s="11"/>
      <c r="BT7" s="8"/>
      <c r="BU7" s="9"/>
      <c r="BV7" s="9"/>
      <c r="BW7" s="10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</row>
    <row r="8" spans="1:100" ht="11.45" customHeight="1">
      <c r="A8" s="7"/>
      <c r="B8" s="7"/>
      <c r="C8" s="1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3"/>
      <c r="AC8" s="7"/>
      <c r="AD8" s="1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15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8"/>
      <c r="BP8" s="9"/>
      <c r="BQ8" s="9"/>
      <c r="BR8" s="10"/>
      <c r="BS8" s="11"/>
      <c r="BT8" s="8"/>
      <c r="BU8" s="9"/>
      <c r="BV8" s="9"/>
      <c r="BW8" s="10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</row>
    <row r="9" spans="1:100" ht="20.25" customHeight="1">
      <c r="A9" s="7"/>
      <c r="B9" s="7"/>
      <c r="C9" s="133" t="s">
        <v>2</v>
      </c>
      <c r="D9" s="134"/>
      <c r="E9" s="134"/>
      <c r="F9" s="134"/>
      <c r="G9" s="134"/>
      <c r="H9" s="140"/>
      <c r="I9" s="141"/>
      <c r="J9" s="141"/>
      <c r="K9" s="141"/>
      <c r="L9" s="141"/>
      <c r="M9" s="141"/>
      <c r="N9" s="142"/>
      <c r="O9" s="9"/>
      <c r="P9" s="134" t="s">
        <v>6</v>
      </c>
      <c r="Q9" s="134"/>
      <c r="R9" s="134"/>
      <c r="S9" s="134"/>
      <c r="T9" s="134"/>
      <c r="U9" s="164"/>
      <c r="V9" s="165"/>
      <c r="W9" s="165"/>
      <c r="X9" s="165"/>
      <c r="Y9" s="165"/>
      <c r="Z9" s="165"/>
      <c r="AA9" s="166"/>
      <c r="AB9" s="13"/>
      <c r="AC9" s="7"/>
      <c r="AD9" s="14"/>
      <c r="AE9" s="143" t="s">
        <v>10</v>
      </c>
      <c r="AF9" s="144"/>
      <c r="AG9" s="144"/>
      <c r="AH9" s="144"/>
      <c r="AI9" s="144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3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8"/>
      <c r="BP9" s="9"/>
      <c r="BQ9" s="9"/>
      <c r="BR9" s="10"/>
      <c r="BS9" s="11"/>
      <c r="BT9" s="8"/>
      <c r="BU9" s="9"/>
      <c r="BV9" s="9"/>
      <c r="BW9" s="10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ht="20.25" customHeight="1">
      <c r="A10" s="7"/>
      <c r="B10" s="7"/>
      <c r="C10" s="135"/>
      <c r="D10" s="136"/>
      <c r="E10" s="136"/>
      <c r="F10" s="136"/>
      <c r="G10" s="136"/>
      <c r="H10" s="140"/>
      <c r="I10" s="141"/>
      <c r="J10" s="141"/>
      <c r="K10" s="141"/>
      <c r="L10" s="141"/>
      <c r="M10" s="141"/>
      <c r="N10" s="142"/>
      <c r="O10" s="9"/>
      <c r="P10" s="136"/>
      <c r="Q10" s="136"/>
      <c r="R10" s="136"/>
      <c r="S10" s="136"/>
      <c r="T10" s="136"/>
      <c r="U10" s="164"/>
      <c r="V10" s="165"/>
      <c r="W10" s="165"/>
      <c r="X10" s="165"/>
      <c r="Y10" s="165"/>
      <c r="Z10" s="165"/>
      <c r="AA10" s="166"/>
      <c r="AB10" s="13"/>
      <c r="AC10" s="7"/>
      <c r="AD10" s="14"/>
      <c r="AE10" s="145"/>
      <c r="AF10" s="146"/>
      <c r="AG10" s="146"/>
      <c r="AH10" s="146"/>
      <c r="AI10" s="146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3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8"/>
      <c r="BP10" s="9"/>
      <c r="BQ10" s="9"/>
      <c r="BR10" s="10"/>
      <c r="BS10" s="11"/>
      <c r="BT10" s="8"/>
      <c r="BU10" s="9"/>
      <c r="BV10" s="9"/>
      <c r="BW10" s="10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</row>
    <row r="11" spans="1:100" ht="20.25" customHeight="1">
      <c r="A11" s="7"/>
      <c r="B11" s="7"/>
      <c r="C11" s="129" t="s">
        <v>3</v>
      </c>
      <c r="D11" s="130"/>
      <c r="E11" s="130"/>
      <c r="F11" s="130"/>
      <c r="G11" s="130"/>
      <c r="H11" s="137"/>
      <c r="I11" s="138"/>
      <c r="J11" s="138"/>
      <c r="K11" s="138"/>
      <c r="L11" s="138"/>
      <c r="M11" s="138"/>
      <c r="N11" s="139"/>
      <c r="O11" s="9"/>
      <c r="P11" s="130" t="s">
        <v>7</v>
      </c>
      <c r="Q11" s="130"/>
      <c r="R11" s="130"/>
      <c r="S11" s="130"/>
      <c r="T11" s="130"/>
      <c r="U11" s="137"/>
      <c r="V11" s="138"/>
      <c r="W11" s="138"/>
      <c r="X11" s="138"/>
      <c r="Y11" s="138"/>
      <c r="Z11" s="138"/>
      <c r="AA11" s="139"/>
      <c r="AB11" s="13"/>
      <c r="AC11" s="7"/>
      <c r="AD11" s="14"/>
      <c r="AE11" s="147" t="s">
        <v>11</v>
      </c>
      <c r="AF11" s="130"/>
      <c r="AG11" s="130"/>
      <c r="AH11" s="130"/>
      <c r="AI11" s="130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3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8"/>
      <c r="BP11" s="9"/>
      <c r="BQ11" s="9"/>
      <c r="BR11" s="10"/>
      <c r="BS11" s="11"/>
      <c r="BT11" s="8"/>
      <c r="BU11" s="9"/>
      <c r="BV11" s="9"/>
      <c r="BW11" s="10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</row>
    <row r="12" spans="1:100" ht="20.25" customHeight="1">
      <c r="A12" s="7"/>
      <c r="B12" s="7"/>
      <c r="C12" s="131"/>
      <c r="D12" s="132"/>
      <c r="E12" s="132"/>
      <c r="F12" s="132"/>
      <c r="G12" s="132"/>
      <c r="H12" s="137"/>
      <c r="I12" s="138"/>
      <c r="J12" s="138"/>
      <c r="K12" s="138"/>
      <c r="L12" s="138"/>
      <c r="M12" s="138"/>
      <c r="N12" s="139"/>
      <c r="O12" s="9"/>
      <c r="P12" s="132"/>
      <c r="Q12" s="132"/>
      <c r="R12" s="132"/>
      <c r="S12" s="132"/>
      <c r="T12" s="132"/>
      <c r="U12" s="137"/>
      <c r="V12" s="138"/>
      <c r="W12" s="138"/>
      <c r="X12" s="138"/>
      <c r="Y12" s="138"/>
      <c r="Z12" s="138"/>
      <c r="AA12" s="139"/>
      <c r="AB12" s="13"/>
      <c r="AC12" s="7"/>
      <c r="AD12" s="14"/>
      <c r="AE12" s="148"/>
      <c r="AF12" s="132"/>
      <c r="AG12" s="132"/>
      <c r="AH12" s="132"/>
      <c r="AI12" s="13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3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8"/>
      <c r="BP12" s="9"/>
      <c r="BQ12" s="9"/>
      <c r="BR12" s="10"/>
      <c r="BS12" s="11"/>
      <c r="BT12" s="8"/>
      <c r="BU12" s="9"/>
      <c r="BV12" s="9"/>
      <c r="BW12" s="10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</row>
    <row r="13" spans="1:100" ht="20.25" customHeight="1">
      <c r="A13" s="7"/>
      <c r="B13" s="7"/>
      <c r="C13" s="129" t="s">
        <v>4</v>
      </c>
      <c r="D13" s="130"/>
      <c r="E13" s="130"/>
      <c r="F13" s="130"/>
      <c r="G13" s="130"/>
      <c r="H13" s="137"/>
      <c r="I13" s="138"/>
      <c r="J13" s="138"/>
      <c r="K13" s="138"/>
      <c r="L13" s="138"/>
      <c r="M13" s="138"/>
      <c r="N13" s="139"/>
      <c r="O13" s="9"/>
      <c r="P13" s="134" t="s">
        <v>8</v>
      </c>
      <c r="Q13" s="134"/>
      <c r="R13" s="134"/>
      <c r="S13" s="134"/>
      <c r="T13" s="134"/>
      <c r="U13" s="140"/>
      <c r="V13" s="141"/>
      <c r="W13" s="141"/>
      <c r="X13" s="141"/>
      <c r="Y13" s="141"/>
      <c r="Z13" s="141"/>
      <c r="AA13" s="142"/>
      <c r="AB13" s="13"/>
      <c r="AC13" s="7"/>
      <c r="AD13" s="14"/>
      <c r="AE13" s="143" t="s">
        <v>6</v>
      </c>
      <c r="AF13" s="144"/>
      <c r="AG13" s="144"/>
      <c r="AH13" s="144"/>
      <c r="AI13" s="144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3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8"/>
      <c r="BP13" s="9"/>
      <c r="BQ13" s="9"/>
      <c r="BR13" s="10"/>
      <c r="BS13" s="11"/>
      <c r="BT13" s="8"/>
      <c r="BU13" s="9"/>
      <c r="BV13" s="9"/>
      <c r="BW13" s="10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</row>
    <row r="14" spans="1:100" ht="20.25" customHeight="1">
      <c r="A14" s="7"/>
      <c r="B14" s="7"/>
      <c r="C14" s="131"/>
      <c r="D14" s="132"/>
      <c r="E14" s="132"/>
      <c r="F14" s="132"/>
      <c r="G14" s="132"/>
      <c r="H14" s="137"/>
      <c r="I14" s="138"/>
      <c r="J14" s="138"/>
      <c r="K14" s="138"/>
      <c r="L14" s="138"/>
      <c r="M14" s="138"/>
      <c r="N14" s="139"/>
      <c r="O14" s="9"/>
      <c r="P14" s="136"/>
      <c r="Q14" s="136"/>
      <c r="R14" s="136"/>
      <c r="S14" s="136"/>
      <c r="T14" s="136"/>
      <c r="U14" s="140"/>
      <c r="V14" s="141"/>
      <c r="W14" s="141"/>
      <c r="X14" s="141"/>
      <c r="Y14" s="141"/>
      <c r="Z14" s="141"/>
      <c r="AA14" s="142"/>
      <c r="AB14" s="13"/>
      <c r="AC14" s="7"/>
      <c r="AD14" s="14"/>
      <c r="AE14" s="145"/>
      <c r="AF14" s="146"/>
      <c r="AG14" s="146"/>
      <c r="AH14" s="146"/>
      <c r="AI14" s="146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3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8"/>
      <c r="BP14" s="9"/>
      <c r="BQ14" s="9"/>
      <c r="BR14" s="10"/>
      <c r="BS14" s="11"/>
      <c r="BT14" s="8"/>
      <c r="BU14" s="9"/>
      <c r="BV14" s="9"/>
      <c r="BW14" s="10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</row>
    <row r="15" spans="1:100" ht="20.25" customHeight="1">
      <c r="A15" s="7"/>
      <c r="B15" s="7"/>
      <c r="C15" s="133" t="s">
        <v>5</v>
      </c>
      <c r="D15" s="134"/>
      <c r="E15" s="134"/>
      <c r="F15" s="134"/>
      <c r="G15" s="134"/>
      <c r="H15" s="140"/>
      <c r="I15" s="141"/>
      <c r="J15" s="141"/>
      <c r="K15" s="141"/>
      <c r="L15" s="141"/>
      <c r="M15" s="141"/>
      <c r="N15" s="142"/>
      <c r="O15" s="9"/>
      <c r="P15" s="130" t="s">
        <v>9</v>
      </c>
      <c r="Q15" s="130"/>
      <c r="R15" s="130"/>
      <c r="S15" s="130"/>
      <c r="T15" s="130"/>
      <c r="U15" s="149"/>
      <c r="V15" s="150"/>
      <c r="W15" s="150"/>
      <c r="X15" s="150"/>
      <c r="Y15" s="150"/>
      <c r="Z15" s="150"/>
      <c r="AA15" s="151"/>
      <c r="AB15" s="13"/>
      <c r="AC15" s="7"/>
      <c r="AD15" s="14"/>
      <c r="AE15" s="147" t="s">
        <v>13</v>
      </c>
      <c r="AF15" s="130"/>
      <c r="AG15" s="130"/>
      <c r="AH15" s="130"/>
      <c r="AI15" s="13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1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8"/>
      <c r="BP15" s="9"/>
      <c r="BQ15" s="9"/>
      <c r="BR15" s="10"/>
      <c r="BS15" s="11"/>
      <c r="BT15" s="8"/>
      <c r="BU15" s="9"/>
      <c r="BV15" s="9"/>
      <c r="BW15" s="10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ht="20.25" customHeight="1">
      <c r="A16" s="7"/>
      <c r="B16" s="7"/>
      <c r="C16" s="135"/>
      <c r="D16" s="136"/>
      <c r="E16" s="136"/>
      <c r="F16" s="136"/>
      <c r="G16" s="136"/>
      <c r="H16" s="140"/>
      <c r="I16" s="141"/>
      <c r="J16" s="141"/>
      <c r="K16" s="141"/>
      <c r="L16" s="141"/>
      <c r="M16" s="141"/>
      <c r="N16" s="142"/>
      <c r="O16" s="9"/>
      <c r="P16" s="132"/>
      <c r="Q16" s="132"/>
      <c r="R16" s="132"/>
      <c r="S16" s="132"/>
      <c r="T16" s="132"/>
      <c r="U16" s="149"/>
      <c r="V16" s="150"/>
      <c r="W16" s="150"/>
      <c r="X16" s="150"/>
      <c r="Y16" s="150"/>
      <c r="Z16" s="150"/>
      <c r="AA16" s="151"/>
      <c r="AB16" s="13"/>
      <c r="AC16" s="7"/>
      <c r="AD16" s="14"/>
      <c r="AE16" s="148"/>
      <c r="AF16" s="132"/>
      <c r="AG16" s="132"/>
      <c r="AH16" s="132"/>
      <c r="AI16" s="132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1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8"/>
      <c r="BP16" s="9"/>
      <c r="BQ16" s="9"/>
      <c r="BR16" s="10"/>
      <c r="BS16" s="11"/>
      <c r="BT16" s="8"/>
      <c r="BU16" s="9"/>
      <c r="BV16" s="9"/>
      <c r="BW16" s="10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ht="20.25" customHeight="1">
      <c r="A17" s="7"/>
      <c r="B17" s="7"/>
      <c r="C17" s="16"/>
      <c r="D17" s="9"/>
      <c r="E17" s="9"/>
      <c r="F17" s="9"/>
      <c r="G17" s="9"/>
      <c r="H17" s="7"/>
      <c r="I17" s="7"/>
      <c r="J17" s="7"/>
      <c r="K17" s="7"/>
      <c r="L17" s="7"/>
      <c r="M17" s="7"/>
      <c r="N17" s="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3"/>
      <c r="AC17" s="7"/>
      <c r="AD17" s="14"/>
      <c r="AE17" s="143" t="s">
        <v>12</v>
      </c>
      <c r="AF17" s="144"/>
      <c r="AG17" s="144"/>
      <c r="AH17" s="144"/>
      <c r="AI17" s="144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3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8"/>
      <c r="BP17" s="9"/>
      <c r="BQ17" s="9"/>
      <c r="BR17" s="10"/>
      <c r="BS17" s="11"/>
      <c r="BT17" s="8"/>
      <c r="BU17" s="9"/>
      <c r="BV17" s="9"/>
      <c r="BW17" s="10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ht="20.25" customHeight="1">
      <c r="A18" s="7"/>
      <c r="B18" s="7"/>
      <c r="C18" s="16"/>
      <c r="D18" s="9"/>
      <c r="E18" s="9"/>
      <c r="F18" s="9"/>
      <c r="G18" s="9"/>
      <c r="H18" s="7"/>
      <c r="I18" s="7"/>
      <c r="J18" s="7"/>
      <c r="K18" s="7"/>
      <c r="L18" s="7"/>
      <c r="M18" s="7"/>
      <c r="N18" s="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3"/>
      <c r="AC18" s="7"/>
      <c r="AD18" s="14"/>
      <c r="AE18" s="145"/>
      <c r="AF18" s="146"/>
      <c r="AG18" s="146"/>
      <c r="AH18" s="146"/>
      <c r="AI18" s="146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3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8"/>
      <c r="BP18" s="9"/>
      <c r="BQ18" s="9"/>
      <c r="BR18" s="10"/>
      <c r="BS18" s="11"/>
      <c r="BT18" s="8"/>
      <c r="BU18" s="9"/>
      <c r="BV18" s="9"/>
      <c r="BW18" s="10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100" ht="20.25" customHeight="1">
      <c r="A19" s="7"/>
      <c r="B19" s="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7"/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8"/>
      <c r="BP19" s="9"/>
      <c r="BQ19" s="9"/>
      <c r="BR19" s="10"/>
      <c r="BS19" s="11"/>
      <c r="BT19" s="8"/>
      <c r="BU19" s="9"/>
      <c r="BV19" s="9"/>
      <c r="BW19" s="10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ht="22.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3" t="str">
        <f>IF(N21="","Year","")</f>
        <v>Year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53" t="str">
        <f>IF(AK21="","Year","")</f>
        <v>Year</v>
      </c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8"/>
      <c r="BP20" s="9"/>
      <c r="BQ20" s="9"/>
      <c r="BR20" s="10"/>
      <c r="BS20" s="11"/>
      <c r="BT20" s="8"/>
      <c r="BU20" s="9"/>
      <c r="BV20" s="9"/>
      <c r="BW20" s="10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100" ht="11.45" customHeight="1">
      <c r="A21" s="7"/>
      <c r="B21" s="7"/>
      <c r="C21" s="56" t="s">
        <v>14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"/>
      <c r="Z21" s="55" t="s">
        <v>25</v>
      </c>
      <c r="AA21" s="24"/>
      <c r="AB21" s="24"/>
      <c r="AC21" s="24"/>
      <c r="AD21" s="24"/>
      <c r="AE21" s="54"/>
      <c r="AF21" s="24"/>
      <c r="AG21" s="24"/>
      <c r="AH21" s="24"/>
      <c r="AI21" s="24"/>
      <c r="AJ21" s="24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2"/>
      <c r="AV21" s="7"/>
      <c r="AW21" s="170" t="s">
        <v>29</v>
      </c>
      <c r="AX21" s="170"/>
      <c r="AY21" s="170"/>
      <c r="AZ21" s="170"/>
      <c r="BA21" s="170"/>
      <c r="BB21" s="170"/>
      <c r="BC21" s="170"/>
      <c r="BD21" s="170"/>
      <c r="BE21" s="170"/>
      <c r="BF21" s="170"/>
      <c r="BG21" s="7"/>
      <c r="BH21" s="7"/>
      <c r="BI21" s="7"/>
      <c r="BJ21" s="7"/>
      <c r="BK21" s="7"/>
      <c r="BL21" s="7"/>
      <c r="BM21" s="7"/>
      <c r="BN21" s="7"/>
      <c r="BO21" s="8"/>
      <c r="BP21" s="9"/>
      <c r="BQ21" s="9"/>
      <c r="BR21" s="10"/>
      <c r="BS21" s="11"/>
      <c r="BT21" s="8"/>
      <c r="BU21" s="9"/>
      <c r="BV21" s="9"/>
      <c r="BW21" s="10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ht="11.45" customHeight="1">
      <c r="A22" s="7"/>
      <c r="B22" s="7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"/>
      <c r="Z22" s="27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4"/>
      <c r="AV22" s="7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7"/>
      <c r="BH22" s="7"/>
      <c r="BI22" s="7"/>
      <c r="BJ22" s="7"/>
      <c r="BK22" s="7"/>
      <c r="BL22" s="7"/>
      <c r="BM22" s="7"/>
      <c r="BN22" s="7"/>
      <c r="BO22" s="8"/>
      <c r="BP22" s="9"/>
      <c r="BQ22" s="9"/>
      <c r="BR22" s="10"/>
      <c r="BS22" s="11"/>
      <c r="BT22" s="8"/>
      <c r="BU22" s="9"/>
      <c r="BV22" s="9"/>
      <c r="BW22" s="10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ht="11.45" customHeight="1">
      <c r="A23" s="7"/>
      <c r="B23" s="7"/>
      <c r="C23" s="127" t="s">
        <v>66</v>
      </c>
      <c r="D23" s="128"/>
      <c r="E23" s="128"/>
      <c r="F23" s="128"/>
      <c r="G23" s="128"/>
      <c r="H23" s="128"/>
      <c r="I23" s="62" t="s">
        <v>70</v>
      </c>
      <c r="J23" s="63"/>
      <c r="K23" s="64"/>
      <c r="L23" s="62" t="s">
        <v>76</v>
      </c>
      <c r="M23" s="63"/>
      <c r="N23" s="64"/>
      <c r="O23" s="62" t="s">
        <v>77</v>
      </c>
      <c r="P23" s="63"/>
      <c r="Q23" s="64"/>
      <c r="R23" s="62" t="s">
        <v>22</v>
      </c>
      <c r="S23" s="63"/>
      <c r="T23" s="64"/>
      <c r="U23" s="62" t="s">
        <v>23</v>
      </c>
      <c r="V23" s="63"/>
      <c r="W23" s="63"/>
      <c r="X23" s="124"/>
      <c r="Y23" s="7"/>
      <c r="Z23" s="127" t="s">
        <v>66</v>
      </c>
      <c r="AA23" s="128"/>
      <c r="AB23" s="128"/>
      <c r="AC23" s="128"/>
      <c r="AD23" s="128"/>
      <c r="AE23" s="128"/>
      <c r="AF23" s="62" t="s">
        <v>70</v>
      </c>
      <c r="AG23" s="63"/>
      <c r="AH23" s="64"/>
      <c r="AI23" s="62" t="s">
        <v>76</v>
      </c>
      <c r="AJ23" s="63"/>
      <c r="AK23" s="64"/>
      <c r="AL23" s="62" t="s">
        <v>77</v>
      </c>
      <c r="AM23" s="63"/>
      <c r="AN23" s="64"/>
      <c r="AO23" s="62" t="s">
        <v>22</v>
      </c>
      <c r="AP23" s="63"/>
      <c r="AQ23" s="64"/>
      <c r="AR23" s="62" t="s">
        <v>23</v>
      </c>
      <c r="AS23" s="63"/>
      <c r="AT23" s="63"/>
      <c r="AU23" s="124"/>
      <c r="AV23" s="7"/>
      <c r="AW23" s="62" t="s">
        <v>30</v>
      </c>
      <c r="AX23" s="63"/>
      <c r="AY23" s="64"/>
      <c r="AZ23" s="62" t="s">
        <v>31</v>
      </c>
      <c r="BA23" s="63"/>
      <c r="BB23" s="63"/>
      <c r="BC23" s="64"/>
      <c r="BD23" s="62" t="s">
        <v>22</v>
      </c>
      <c r="BE23" s="63"/>
      <c r="BF23" s="64"/>
      <c r="BG23" s="7"/>
      <c r="BH23" s="7"/>
      <c r="BI23" s="7"/>
      <c r="BJ23" s="7"/>
      <c r="BK23" s="7"/>
      <c r="BL23" s="7"/>
      <c r="BM23" s="7"/>
      <c r="BN23" s="7"/>
      <c r="BO23" s="8"/>
      <c r="BP23" s="9"/>
      <c r="BQ23" s="9"/>
      <c r="BR23" s="10"/>
      <c r="BS23" s="11"/>
      <c r="BT23" s="8"/>
      <c r="BU23" s="9"/>
      <c r="BV23" s="9"/>
      <c r="BW23" s="10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ht="11.45" customHeight="1">
      <c r="A24" s="7"/>
      <c r="B24" s="7"/>
      <c r="C24" s="127"/>
      <c r="D24" s="128"/>
      <c r="E24" s="128"/>
      <c r="F24" s="128"/>
      <c r="G24" s="128"/>
      <c r="H24" s="128"/>
      <c r="I24" s="65"/>
      <c r="J24" s="66"/>
      <c r="K24" s="67"/>
      <c r="L24" s="65"/>
      <c r="M24" s="66"/>
      <c r="N24" s="67"/>
      <c r="O24" s="65"/>
      <c r="P24" s="66"/>
      <c r="Q24" s="67"/>
      <c r="R24" s="65"/>
      <c r="S24" s="66"/>
      <c r="T24" s="67"/>
      <c r="U24" s="65"/>
      <c r="V24" s="66"/>
      <c r="W24" s="66"/>
      <c r="X24" s="125"/>
      <c r="Y24" s="7"/>
      <c r="Z24" s="127"/>
      <c r="AA24" s="128"/>
      <c r="AB24" s="128"/>
      <c r="AC24" s="128"/>
      <c r="AD24" s="128"/>
      <c r="AE24" s="128"/>
      <c r="AF24" s="65"/>
      <c r="AG24" s="66"/>
      <c r="AH24" s="67"/>
      <c r="AI24" s="65"/>
      <c r="AJ24" s="66"/>
      <c r="AK24" s="67"/>
      <c r="AL24" s="65"/>
      <c r="AM24" s="66"/>
      <c r="AN24" s="67"/>
      <c r="AO24" s="65"/>
      <c r="AP24" s="66"/>
      <c r="AQ24" s="67"/>
      <c r="AR24" s="65"/>
      <c r="AS24" s="66"/>
      <c r="AT24" s="66"/>
      <c r="AU24" s="125"/>
      <c r="AV24" s="7"/>
      <c r="AW24" s="65"/>
      <c r="AX24" s="66"/>
      <c r="AY24" s="67"/>
      <c r="AZ24" s="65"/>
      <c r="BA24" s="66"/>
      <c r="BB24" s="66"/>
      <c r="BC24" s="67"/>
      <c r="BD24" s="65"/>
      <c r="BE24" s="66"/>
      <c r="BF24" s="67"/>
      <c r="BG24" s="7"/>
      <c r="BH24" s="7"/>
      <c r="BI24" s="7"/>
      <c r="BJ24" s="7"/>
      <c r="BK24" s="7"/>
      <c r="BL24" s="7"/>
      <c r="BM24" s="7"/>
      <c r="BN24" s="7"/>
      <c r="BO24" s="8"/>
      <c r="BP24" s="9"/>
      <c r="BQ24" s="9"/>
      <c r="BR24" s="10"/>
      <c r="BS24" s="11"/>
      <c r="BT24" s="8"/>
      <c r="BU24" s="9"/>
      <c r="BV24" s="9"/>
      <c r="BW24" s="10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ht="11.45" customHeight="1">
      <c r="A25" s="7"/>
      <c r="B25" s="7"/>
      <c r="C25" s="127"/>
      <c r="D25" s="128"/>
      <c r="E25" s="128"/>
      <c r="F25" s="128"/>
      <c r="G25" s="128"/>
      <c r="H25" s="128"/>
      <c r="I25" s="68"/>
      <c r="J25" s="69"/>
      <c r="K25" s="70"/>
      <c r="L25" s="68"/>
      <c r="M25" s="69"/>
      <c r="N25" s="70"/>
      <c r="O25" s="68"/>
      <c r="P25" s="69"/>
      <c r="Q25" s="70"/>
      <c r="R25" s="68"/>
      <c r="S25" s="69"/>
      <c r="T25" s="70"/>
      <c r="U25" s="68"/>
      <c r="V25" s="69"/>
      <c r="W25" s="69"/>
      <c r="X25" s="126"/>
      <c r="Y25" s="7"/>
      <c r="Z25" s="127"/>
      <c r="AA25" s="128"/>
      <c r="AB25" s="128"/>
      <c r="AC25" s="128"/>
      <c r="AD25" s="128"/>
      <c r="AE25" s="128"/>
      <c r="AF25" s="68"/>
      <c r="AG25" s="69"/>
      <c r="AH25" s="70"/>
      <c r="AI25" s="68"/>
      <c r="AJ25" s="69"/>
      <c r="AK25" s="70"/>
      <c r="AL25" s="68"/>
      <c r="AM25" s="69"/>
      <c r="AN25" s="70"/>
      <c r="AO25" s="68"/>
      <c r="AP25" s="69"/>
      <c r="AQ25" s="70"/>
      <c r="AR25" s="68"/>
      <c r="AS25" s="69"/>
      <c r="AT25" s="69"/>
      <c r="AU25" s="126"/>
      <c r="AV25" s="7"/>
      <c r="AW25" s="68"/>
      <c r="AX25" s="69"/>
      <c r="AY25" s="70"/>
      <c r="AZ25" s="68"/>
      <c r="BA25" s="69"/>
      <c r="BB25" s="69"/>
      <c r="BC25" s="70"/>
      <c r="BD25" s="68"/>
      <c r="BE25" s="69"/>
      <c r="BF25" s="70"/>
      <c r="BG25" s="7"/>
      <c r="BH25" s="7"/>
      <c r="BI25" s="7"/>
      <c r="BJ25" s="7"/>
      <c r="BK25" s="7"/>
      <c r="BL25" s="7"/>
      <c r="BM25" s="7"/>
      <c r="BN25" s="7"/>
      <c r="BO25" s="8">
        <v>1</v>
      </c>
      <c r="BP25" s="9">
        <v>1</v>
      </c>
      <c r="BQ25" s="9">
        <v>1</v>
      </c>
      <c r="BR25" s="10">
        <v>1</v>
      </c>
      <c r="BS25" s="11" t="s">
        <v>69</v>
      </c>
      <c r="BT25" s="8">
        <v>1</v>
      </c>
      <c r="BU25" s="28">
        <v>1</v>
      </c>
      <c r="BV25" s="9">
        <v>1</v>
      </c>
      <c r="BW25" s="10">
        <v>1</v>
      </c>
      <c r="BX25" s="7" t="s">
        <v>73</v>
      </c>
      <c r="BY25" s="7"/>
      <c r="BZ25" s="7" t="s">
        <v>73</v>
      </c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ht="14.65" customHeight="1">
      <c r="A26" s="7"/>
      <c r="B26" s="7"/>
      <c r="C26" s="84"/>
      <c r="D26" s="85"/>
      <c r="E26" s="85"/>
      <c r="F26" s="85"/>
      <c r="G26" s="85"/>
      <c r="H26" s="86"/>
      <c r="I26" s="59"/>
      <c r="J26" s="60"/>
      <c r="K26" s="61"/>
      <c r="L26" s="75"/>
      <c r="M26" s="76"/>
      <c r="N26" s="77"/>
      <c r="O26" s="87"/>
      <c r="P26" s="88"/>
      <c r="Q26" s="89"/>
      <c r="R26" s="90" t="str">
        <f>IF(O26="","",VLOOKUP(O26,Settings!H:I,2,FALSE)+IF(L26="AP",1,IF(L26="Honors",0.5,0)))</f>
        <v/>
      </c>
      <c r="S26" s="91"/>
      <c r="T26" s="92"/>
      <c r="U26" s="90" t="str">
        <f>IF(I26="","",IF(I26=1,0.5,1))</f>
        <v/>
      </c>
      <c r="V26" s="91"/>
      <c r="W26" s="91"/>
      <c r="X26" s="118"/>
      <c r="Y26" s="7"/>
      <c r="Z26" s="84"/>
      <c r="AA26" s="85"/>
      <c r="AB26" s="85"/>
      <c r="AC26" s="85"/>
      <c r="AD26" s="85"/>
      <c r="AE26" s="86"/>
      <c r="AF26" s="59"/>
      <c r="AG26" s="60"/>
      <c r="AH26" s="61"/>
      <c r="AI26" s="75"/>
      <c r="AJ26" s="76"/>
      <c r="AK26" s="77"/>
      <c r="AL26" s="87"/>
      <c r="AM26" s="88"/>
      <c r="AN26" s="89"/>
      <c r="AO26" s="90" t="str">
        <f>IF(AL26="","",VLOOKUP(AL26,Settings!H:I,2,FALSE)+IF(AI26="AP",1,IF(AI26="Honors",0.5,0)))</f>
        <v/>
      </c>
      <c r="AP26" s="91"/>
      <c r="AQ26" s="92"/>
      <c r="AR26" s="90" t="str">
        <f>IF(AF26="","",IF(AF26=1,0.5,1))</f>
        <v/>
      </c>
      <c r="AS26" s="91"/>
      <c r="AT26" s="91"/>
      <c r="AU26" s="118"/>
      <c r="AV26" s="7"/>
      <c r="AW26" s="167" t="s">
        <v>32</v>
      </c>
      <c r="AX26" s="168"/>
      <c r="AY26" s="169"/>
      <c r="AZ26" s="154" t="s">
        <v>33</v>
      </c>
      <c r="BA26" s="155"/>
      <c r="BB26" s="155"/>
      <c r="BC26" s="156"/>
      <c r="BD26" s="157">
        <v>4</v>
      </c>
      <c r="BE26" s="158"/>
      <c r="BF26" s="159"/>
      <c r="BG26" s="7"/>
      <c r="BH26" s="7"/>
      <c r="BI26" s="7"/>
      <c r="BJ26" s="7"/>
      <c r="BK26" s="7"/>
      <c r="BL26" s="7"/>
      <c r="BM26" s="7"/>
      <c r="BN26" s="7"/>
      <c r="BO26" s="8" t="str">
        <f>IF(C26&lt;&gt;"",1,"")</f>
        <v/>
      </c>
      <c r="BP26" s="9" t="str">
        <f>IF(C26="","",IF(I26&lt;&gt;"",1,""))</f>
        <v/>
      </c>
      <c r="BQ26" s="9" t="str">
        <f>IF(AND(C26="",I26=""),"",IF(L26&lt;&gt;"",1,""))</f>
        <v/>
      </c>
      <c r="BR26" s="9" t="str">
        <f>IF(AND(C26="",I26="",L26=""),"",IF(O26&lt;&gt;"",1,""))</f>
        <v/>
      </c>
      <c r="BS26" s="11" t="s">
        <v>69</v>
      </c>
      <c r="BT26" s="8" t="str">
        <f t="shared" ref="BT26:BT37" si="0">IF(Z26&lt;&gt;"",1,"")</f>
        <v/>
      </c>
      <c r="BU26" s="9" t="str">
        <f>IF(Z26="","",IF(AF26&lt;&gt;"",1,""))</f>
        <v/>
      </c>
      <c r="BV26" s="9" t="str">
        <f>IF(AND(Z26="",AF26=""),"",IF(AI26&lt;&gt;"",1,""))</f>
        <v/>
      </c>
      <c r="BW26" s="10" t="str">
        <f>IF(AND(Z26="",AF26="",AI26=""),"",IF(AL26&lt;&gt;"",1,""))</f>
        <v/>
      </c>
      <c r="BX26" s="7">
        <f>IF(L26="Honors",SUM(R26,0.5),IF(L26="AP",SUM(R26,1),SUM(R26)))*BY26</f>
        <v>0</v>
      </c>
      <c r="BY26" s="7">
        <f>IF(U26="",0,U26)</f>
        <v>0</v>
      </c>
      <c r="BZ26" s="7">
        <f>IF(AI26="Honors",SUM(AO26,0.5),IF(AI26="AP",SUM(AO26,1),SUM(AO26)))*CA26</f>
        <v>0</v>
      </c>
      <c r="CA26" s="7">
        <f>IF(AR26="",0,AR26)</f>
        <v>0</v>
      </c>
      <c r="CB26" s="7"/>
      <c r="CC26" s="29">
        <f>IFERROR(R26*U26,0)</f>
        <v>0</v>
      </c>
      <c r="CD26" s="29">
        <f>IF(U26="",0,U26)</f>
        <v>0</v>
      </c>
      <c r="CE26" s="7"/>
      <c r="CF26" s="29">
        <f>IFERROR(AO26*AR26,0)</f>
        <v>0</v>
      </c>
      <c r="CG26" s="29">
        <f>IF(AR26="",0,AR26)</f>
        <v>0</v>
      </c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  <row r="27" spans="1:100" ht="14.65" customHeight="1">
      <c r="A27" s="7"/>
      <c r="B27" s="7"/>
      <c r="C27" s="84"/>
      <c r="D27" s="85"/>
      <c r="E27" s="85"/>
      <c r="F27" s="85"/>
      <c r="G27" s="85"/>
      <c r="H27" s="86"/>
      <c r="I27" s="59"/>
      <c r="J27" s="60"/>
      <c r="K27" s="61"/>
      <c r="L27" s="75"/>
      <c r="M27" s="76"/>
      <c r="N27" s="77"/>
      <c r="O27" s="87"/>
      <c r="P27" s="88"/>
      <c r="Q27" s="89"/>
      <c r="R27" s="90" t="str">
        <f>IF(O27="","",VLOOKUP(O27,Settings!H:I,2,FALSE)+IF(L27="AP",1,IF(L27="Honors",0.5,0)))</f>
        <v/>
      </c>
      <c r="S27" s="91"/>
      <c r="T27" s="92"/>
      <c r="U27" s="90" t="str">
        <f t="shared" ref="U27:U37" si="1">IF(I27="","",IF(I27=1,0.5,1))</f>
        <v/>
      </c>
      <c r="V27" s="91"/>
      <c r="W27" s="91"/>
      <c r="X27" s="118"/>
      <c r="Y27" s="7" t="str">
        <f>IF($U$40="Yes"," ",IF(O26&lt;&gt;"",""," "))</f>
        <v xml:space="preserve"> </v>
      </c>
      <c r="Z27" s="84"/>
      <c r="AA27" s="85"/>
      <c r="AB27" s="85"/>
      <c r="AC27" s="85"/>
      <c r="AD27" s="85"/>
      <c r="AE27" s="86"/>
      <c r="AF27" s="59"/>
      <c r="AG27" s="60"/>
      <c r="AH27" s="61"/>
      <c r="AI27" s="75"/>
      <c r="AJ27" s="76"/>
      <c r="AK27" s="77"/>
      <c r="AL27" s="87"/>
      <c r="AM27" s="88"/>
      <c r="AN27" s="89"/>
      <c r="AO27" s="90" t="str">
        <f>IF(AL27="","",VLOOKUP(AL27,Settings!H:I,2,FALSE)+IF(AI27="AP",1,IF(AI27="Honors",0.5,0)))</f>
        <v/>
      </c>
      <c r="AP27" s="91"/>
      <c r="AQ27" s="92"/>
      <c r="AR27" s="90" t="str">
        <f t="shared" ref="AR27:AR37" si="2">IF(AF27="","",IF(AF27=1,0.5,1))</f>
        <v/>
      </c>
      <c r="AS27" s="91"/>
      <c r="AT27" s="91"/>
      <c r="AU27" s="118"/>
      <c r="AV27" s="7"/>
      <c r="AW27" s="167" t="s">
        <v>34</v>
      </c>
      <c r="AX27" s="168"/>
      <c r="AY27" s="169"/>
      <c r="AZ27" s="154" t="s">
        <v>45</v>
      </c>
      <c r="BA27" s="155"/>
      <c r="BB27" s="155"/>
      <c r="BC27" s="156"/>
      <c r="BD27" s="157">
        <v>3.7</v>
      </c>
      <c r="BE27" s="158"/>
      <c r="BF27" s="159"/>
      <c r="BG27" s="7"/>
      <c r="BH27" s="7"/>
      <c r="BI27" s="7"/>
      <c r="BJ27" s="7"/>
      <c r="BK27" s="7"/>
      <c r="BL27" s="7"/>
      <c r="BM27" s="7"/>
      <c r="BN27" s="7"/>
      <c r="BO27" s="8" t="str">
        <f t="shared" ref="BO27:BO37" si="3">IF(C27&lt;&gt;"",1,"")</f>
        <v/>
      </c>
      <c r="BP27" s="9" t="str">
        <f t="shared" ref="BP27:BP37" si="4">IF(C27="","",IF(I27&lt;&gt;"",1,""))</f>
        <v/>
      </c>
      <c r="BQ27" s="9" t="str">
        <f t="shared" ref="BQ27:BQ37" si="5">IF(AND(C27="",I27=""),"",IF(L27&lt;&gt;"",1,""))</f>
        <v/>
      </c>
      <c r="BR27" s="9" t="str">
        <f t="shared" ref="BR27:BR37" si="6">IF(AND(C27="",I27="",L27=""),"",IF(O27&lt;&gt;"",1,""))</f>
        <v/>
      </c>
      <c r="BS27" s="11" t="s">
        <v>69</v>
      </c>
      <c r="BT27" s="8" t="str">
        <f t="shared" si="0"/>
        <v/>
      </c>
      <c r="BU27" s="9" t="str">
        <f t="shared" ref="BU27:BU37" si="7">IF(Z27="","",IF(AF27&lt;&gt;"",1,""))</f>
        <v/>
      </c>
      <c r="BV27" s="9" t="str">
        <f t="shared" ref="BV27:BV37" si="8">IF(AND(Z27="",AF27=""),"",IF(AI27&lt;&gt;"",1,""))</f>
        <v/>
      </c>
      <c r="BW27" s="10" t="str">
        <f t="shared" ref="BW27:BW37" si="9">IF(AND(Z27="",AF27="",AI27=""),"",IF(AL27&lt;&gt;"",1,""))</f>
        <v/>
      </c>
      <c r="BX27" s="7">
        <f t="shared" ref="BX27:BX37" si="10">IF(L27="Honors",SUM(R27,0.5),IF(L27="AP",SUM(R27,1),SUM(R27)))*BY27</f>
        <v>0</v>
      </c>
      <c r="BY27" s="7">
        <f t="shared" ref="BY27:BY37" si="11">IF(U27="",0,U27)</f>
        <v>0</v>
      </c>
      <c r="BZ27" s="7">
        <f t="shared" ref="BZ27:BZ37" si="12">IF(AI27="Honors",SUM(AO27,0.5),IF(AI27="AP",SUM(AO27,1),SUM(AO27)))*CA27</f>
        <v>0</v>
      </c>
      <c r="CA27" s="7">
        <f t="shared" ref="CA27:CA37" si="13">IF(AR27="",0,AR27)</f>
        <v>0</v>
      </c>
      <c r="CB27" s="7"/>
      <c r="CC27" s="29">
        <f t="shared" ref="CC27:CC37" si="14">IFERROR(R27*U27,0)</f>
        <v>0</v>
      </c>
      <c r="CD27" s="29">
        <f t="shared" ref="CD27:CD37" si="15">IF(U27="",0,U27)</f>
        <v>0</v>
      </c>
      <c r="CE27" s="7"/>
      <c r="CF27" s="29">
        <f t="shared" ref="CF27:CF37" si="16">IFERROR(AO27*AR27,0)</f>
        <v>0</v>
      </c>
      <c r="CG27" s="29">
        <f t="shared" ref="CG27:CG37" si="17">IF(AR27="",0,AR27)</f>
        <v>0</v>
      </c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</row>
    <row r="28" spans="1:100" ht="14.65" customHeight="1">
      <c r="A28" s="7"/>
      <c r="B28" s="7"/>
      <c r="C28" s="84"/>
      <c r="D28" s="85"/>
      <c r="E28" s="85"/>
      <c r="F28" s="85"/>
      <c r="G28" s="85"/>
      <c r="H28" s="86"/>
      <c r="I28" s="59"/>
      <c r="J28" s="60"/>
      <c r="K28" s="61"/>
      <c r="L28" s="75"/>
      <c r="M28" s="76"/>
      <c r="N28" s="77"/>
      <c r="O28" s="87"/>
      <c r="P28" s="88"/>
      <c r="Q28" s="89"/>
      <c r="R28" s="90" t="str">
        <f>IF(O28="","",VLOOKUP(O28,Settings!H:I,2,FALSE)+IF(L28="AP",1,IF(L28="Honors",0.5,0)))</f>
        <v/>
      </c>
      <c r="S28" s="91"/>
      <c r="T28" s="92"/>
      <c r="U28" s="90" t="str">
        <f t="shared" si="1"/>
        <v/>
      </c>
      <c r="V28" s="91"/>
      <c r="W28" s="91"/>
      <c r="X28" s="118"/>
      <c r="Y28" s="7" t="str">
        <f>IF($U$40="Yes"," ",IF(O27&lt;&gt;"",""," "))</f>
        <v xml:space="preserve"> </v>
      </c>
      <c r="Z28" s="84"/>
      <c r="AA28" s="85"/>
      <c r="AB28" s="85"/>
      <c r="AC28" s="85"/>
      <c r="AD28" s="85"/>
      <c r="AE28" s="86"/>
      <c r="AF28" s="59"/>
      <c r="AG28" s="60"/>
      <c r="AH28" s="61"/>
      <c r="AI28" s="75"/>
      <c r="AJ28" s="76"/>
      <c r="AK28" s="77"/>
      <c r="AL28" s="87"/>
      <c r="AM28" s="88"/>
      <c r="AN28" s="89"/>
      <c r="AO28" s="90" t="str">
        <f>IF(AL28="","",VLOOKUP(AL28,Settings!H:I,2,FALSE)+IF(AI28="AP",1,IF(AI28="Honors",0.5,0)))</f>
        <v/>
      </c>
      <c r="AP28" s="91"/>
      <c r="AQ28" s="92"/>
      <c r="AR28" s="90" t="str">
        <f t="shared" si="2"/>
        <v/>
      </c>
      <c r="AS28" s="91"/>
      <c r="AT28" s="91"/>
      <c r="AU28" s="118"/>
      <c r="AV28" s="7"/>
      <c r="AW28" s="167" t="s">
        <v>35</v>
      </c>
      <c r="AX28" s="168"/>
      <c r="AY28" s="169"/>
      <c r="AZ28" s="154" t="s">
        <v>46</v>
      </c>
      <c r="BA28" s="155"/>
      <c r="BB28" s="155"/>
      <c r="BC28" s="156"/>
      <c r="BD28" s="157">
        <v>3.3</v>
      </c>
      <c r="BE28" s="158"/>
      <c r="BF28" s="159"/>
      <c r="BG28" s="7"/>
      <c r="BH28" s="7"/>
      <c r="BI28" s="7"/>
      <c r="BJ28" s="7"/>
      <c r="BK28" s="7"/>
      <c r="BL28" s="7"/>
      <c r="BM28" s="7"/>
      <c r="BN28" s="7"/>
      <c r="BO28" s="8" t="str">
        <f t="shared" si="3"/>
        <v/>
      </c>
      <c r="BP28" s="9" t="str">
        <f t="shared" si="4"/>
        <v/>
      </c>
      <c r="BQ28" s="9" t="str">
        <f t="shared" si="5"/>
        <v/>
      </c>
      <c r="BR28" s="9" t="str">
        <f t="shared" si="6"/>
        <v/>
      </c>
      <c r="BS28" s="11" t="s">
        <v>69</v>
      </c>
      <c r="BT28" s="8" t="str">
        <f t="shared" si="0"/>
        <v/>
      </c>
      <c r="BU28" s="9" t="str">
        <f t="shared" si="7"/>
        <v/>
      </c>
      <c r="BV28" s="9" t="str">
        <f t="shared" si="8"/>
        <v/>
      </c>
      <c r="BW28" s="10" t="str">
        <f t="shared" si="9"/>
        <v/>
      </c>
      <c r="BX28" s="7">
        <f t="shared" si="10"/>
        <v>0</v>
      </c>
      <c r="BY28" s="7">
        <f t="shared" si="11"/>
        <v>0</v>
      </c>
      <c r="BZ28" s="7">
        <f t="shared" si="12"/>
        <v>0</v>
      </c>
      <c r="CA28" s="7">
        <f t="shared" si="13"/>
        <v>0</v>
      </c>
      <c r="CB28" s="7"/>
      <c r="CC28" s="29">
        <f t="shared" si="14"/>
        <v>0</v>
      </c>
      <c r="CD28" s="29">
        <f t="shared" si="15"/>
        <v>0</v>
      </c>
      <c r="CE28" s="7"/>
      <c r="CF28" s="29">
        <f t="shared" si="16"/>
        <v>0</v>
      </c>
      <c r="CG28" s="29">
        <f t="shared" si="17"/>
        <v>0</v>
      </c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</row>
    <row r="29" spans="1:100" ht="14.65" customHeight="1">
      <c r="A29" s="7"/>
      <c r="B29" s="7"/>
      <c r="C29" s="84"/>
      <c r="D29" s="85"/>
      <c r="E29" s="85"/>
      <c r="F29" s="85"/>
      <c r="G29" s="85"/>
      <c r="H29" s="86"/>
      <c r="I29" s="59"/>
      <c r="J29" s="60"/>
      <c r="K29" s="61"/>
      <c r="L29" s="75"/>
      <c r="M29" s="76"/>
      <c r="N29" s="77"/>
      <c r="O29" s="87"/>
      <c r="P29" s="88"/>
      <c r="Q29" s="89"/>
      <c r="R29" s="90" t="str">
        <f>IF(O29="","",VLOOKUP(O29,Settings!H:I,2,FALSE)+IF(L29="AP",1,IF(L29="Honors",0.5,0)))</f>
        <v/>
      </c>
      <c r="S29" s="91"/>
      <c r="T29" s="92"/>
      <c r="U29" s="90" t="str">
        <f t="shared" si="1"/>
        <v/>
      </c>
      <c r="V29" s="91"/>
      <c r="W29" s="91"/>
      <c r="X29" s="118"/>
      <c r="Y29" s="7" t="str">
        <f>IF($U$40="Yes"," ",IF(O28&lt;&gt;"",""," "))</f>
        <v xml:space="preserve"> </v>
      </c>
      <c r="Z29" s="84"/>
      <c r="AA29" s="85"/>
      <c r="AB29" s="85"/>
      <c r="AC29" s="85"/>
      <c r="AD29" s="85"/>
      <c r="AE29" s="86"/>
      <c r="AF29" s="59"/>
      <c r="AG29" s="60"/>
      <c r="AH29" s="61"/>
      <c r="AI29" s="75"/>
      <c r="AJ29" s="76"/>
      <c r="AK29" s="77"/>
      <c r="AL29" s="87"/>
      <c r="AM29" s="88"/>
      <c r="AN29" s="89"/>
      <c r="AO29" s="90" t="str">
        <f>IF(AL29="","",VLOOKUP(AL29,Settings!H:I,2,FALSE)+IF(AI29="AP",1,IF(AI29="Honors",0.5,0)))</f>
        <v/>
      </c>
      <c r="AP29" s="91"/>
      <c r="AQ29" s="92"/>
      <c r="AR29" s="90" t="str">
        <f t="shared" si="2"/>
        <v/>
      </c>
      <c r="AS29" s="91"/>
      <c r="AT29" s="91"/>
      <c r="AU29" s="118"/>
      <c r="AV29" s="7"/>
      <c r="AW29" s="167" t="s">
        <v>39</v>
      </c>
      <c r="AX29" s="168"/>
      <c r="AY29" s="169"/>
      <c r="AZ29" s="154" t="s">
        <v>47</v>
      </c>
      <c r="BA29" s="155"/>
      <c r="BB29" s="155"/>
      <c r="BC29" s="156"/>
      <c r="BD29" s="157">
        <v>3</v>
      </c>
      <c r="BE29" s="158"/>
      <c r="BF29" s="159"/>
      <c r="BG29" s="7"/>
      <c r="BH29" s="7"/>
      <c r="BI29" s="7"/>
      <c r="BJ29" s="7"/>
      <c r="BK29" s="7"/>
      <c r="BL29" s="7"/>
      <c r="BM29" s="7"/>
      <c r="BN29" s="7"/>
      <c r="BO29" s="8" t="str">
        <f t="shared" si="3"/>
        <v/>
      </c>
      <c r="BP29" s="9" t="str">
        <f t="shared" si="4"/>
        <v/>
      </c>
      <c r="BQ29" s="9" t="str">
        <f t="shared" si="5"/>
        <v/>
      </c>
      <c r="BR29" s="9" t="str">
        <f t="shared" si="6"/>
        <v/>
      </c>
      <c r="BS29" s="11" t="s">
        <v>69</v>
      </c>
      <c r="BT29" s="8" t="str">
        <f t="shared" si="0"/>
        <v/>
      </c>
      <c r="BU29" s="9" t="str">
        <f t="shared" si="7"/>
        <v/>
      </c>
      <c r="BV29" s="9" t="str">
        <f t="shared" si="8"/>
        <v/>
      </c>
      <c r="BW29" s="10" t="str">
        <f t="shared" si="9"/>
        <v/>
      </c>
      <c r="BX29" s="7">
        <f t="shared" si="10"/>
        <v>0</v>
      </c>
      <c r="BY29" s="7">
        <f t="shared" si="11"/>
        <v>0</v>
      </c>
      <c r="BZ29" s="7">
        <f t="shared" si="12"/>
        <v>0</v>
      </c>
      <c r="CA29" s="7">
        <f t="shared" si="13"/>
        <v>0</v>
      </c>
      <c r="CB29" s="7"/>
      <c r="CC29" s="29">
        <f t="shared" si="14"/>
        <v>0</v>
      </c>
      <c r="CD29" s="29">
        <f t="shared" si="15"/>
        <v>0</v>
      </c>
      <c r="CE29" s="7"/>
      <c r="CF29" s="29">
        <f t="shared" si="16"/>
        <v>0</v>
      </c>
      <c r="CG29" s="29">
        <f t="shared" si="17"/>
        <v>0</v>
      </c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</row>
    <row r="30" spans="1:100" ht="14.65" customHeight="1">
      <c r="A30" s="7"/>
      <c r="B30" s="7"/>
      <c r="C30" s="84"/>
      <c r="D30" s="85"/>
      <c r="E30" s="85"/>
      <c r="F30" s="85"/>
      <c r="G30" s="85"/>
      <c r="H30" s="86"/>
      <c r="I30" s="59"/>
      <c r="J30" s="60"/>
      <c r="K30" s="61"/>
      <c r="L30" s="75"/>
      <c r="M30" s="76"/>
      <c r="N30" s="77"/>
      <c r="O30" s="87"/>
      <c r="P30" s="88"/>
      <c r="Q30" s="89"/>
      <c r="R30" s="90" t="str">
        <f>IF(O30="","",VLOOKUP(O30,Settings!H:I,2,FALSE)+IF(L30="AP",1,IF(L30="Honors",0.5,0)))</f>
        <v/>
      </c>
      <c r="S30" s="91"/>
      <c r="T30" s="92"/>
      <c r="U30" s="90" t="str">
        <f t="shared" si="1"/>
        <v/>
      </c>
      <c r="V30" s="91"/>
      <c r="W30" s="91"/>
      <c r="X30" s="118"/>
      <c r="Y30" s="7" t="str">
        <f t="shared" ref="Y30:Y37" si="18">IF(O29&lt;&gt;"",""," ")</f>
        <v xml:space="preserve"> </v>
      </c>
      <c r="Z30" s="84"/>
      <c r="AA30" s="85"/>
      <c r="AB30" s="85"/>
      <c r="AC30" s="85"/>
      <c r="AD30" s="85"/>
      <c r="AE30" s="86"/>
      <c r="AF30" s="59"/>
      <c r="AG30" s="60"/>
      <c r="AH30" s="61"/>
      <c r="AI30" s="75"/>
      <c r="AJ30" s="76"/>
      <c r="AK30" s="77"/>
      <c r="AL30" s="87"/>
      <c r="AM30" s="88"/>
      <c r="AN30" s="89"/>
      <c r="AO30" s="90" t="str">
        <f>IF(AL30="","",VLOOKUP(AL30,Settings!H:I,2,FALSE)+IF(AI30="AP",1,IF(AI30="Honors",0.5,0)))</f>
        <v/>
      </c>
      <c r="AP30" s="91"/>
      <c r="AQ30" s="92"/>
      <c r="AR30" s="90" t="str">
        <f t="shared" si="2"/>
        <v/>
      </c>
      <c r="AS30" s="91"/>
      <c r="AT30" s="91"/>
      <c r="AU30" s="118"/>
      <c r="AV30" s="7"/>
      <c r="AW30" s="167" t="s">
        <v>36</v>
      </c>
      <c r="AX30" s="168"/>
      <c r="AY30" s="169"/>
      <c r="AZ30" s="154" t="s">
        <v>48</v>
      </c>
      <c r="BA30" s="155"/>
      <c r="BB30" s="155"/>
      <c r="BC30" s="156"/>
      <c r="BD30" s="157">
        <v>2.7</v>
      </c>
      <c r="BE30" s="158"/>
      <c r="BF30" s="159"/>
      <c r="BG30" s="7"/>
      <c r="BH30" s="7"/>
      <c r="BI30" s="7"/>
      <c r="BJ30" s="7"/>
      <c r="BK30" s="7"/>
      <c r="BL30" s="7"/>
      <c r="BM30" s="7"/>
      <c r="BN30" s="7"/>
      <c r="BO30" s="8" t="str">
        <f t="shared" si="3"/>
        <v/>
      </c>
      <c r="BP30" s="9" t="str">
        <f t="shared" si="4"/>
        <v/>
      </c>
      <c r="BQ30" s="9" t="str">
        <f t="shared" si="5"/>
        <v/>
      </c>
      <c r="BR30" s="9" t="str">
        <f t="shared" si="6"/>
        <v/>
      </c>
      <c r="BS30" s="11" t="s">
        <v>69</v>
      </c>
      <c r="BT30" s="8" t="str">
        <f t="shared" si="0"/>
        <v/>
      </c>
      <c r="BU30" s="9" t="str">
        <f t="shared" si="7"/>
        <v/>
      </c>
      <c r="BV30" s="9" t="str">
        <f t="shared" si="8"/>
        <v/>
      </c>
      <c r="BW30" s="10" t="str">
        <f t="shared" si="9"/>
        <v/>
      </c>
      <c r="BX30" s="7">
        <f t="shared" si="10"/>
        <v>0</v>
      </c>
      <c r="BY30" s="7">
        <f t="shared" si="11"/>
        <v>0</v>
      </c>
      <c r="BZ30" s="7">
        <f t="shared" si="12"/>
        <v>0</v>
      </c>
      <c r="CA30" s="7">
        <f t="shared" si="13"/>
        <v>0</v>
      </c>
      <c r="CB30" s="7"/>
      <c r="CC30" s="29">
        <f t="shared" si="14"/>
        <v>0</v>
      </c>
      <c r="CD30" s="29">
        <f t="shared" si="15"/>
        <v>0</v>
      </c>
      <c r="CE30" s="7"/>
      <c r="CF30" s="29">
        <f t="shared" si="16"/>
        <v>0</v>
      </c>
      <c r="CG30" s="29">
        <f t="shared" si="17"/>
        <v>0</v>
      </c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</row>
    <row r="31" spans="1:100" ht="14.65" customHeight="1">
      <c r="A31" s="7"/>
      <c r="B31" s="7"/>
      <c r="C31" s="84"/>
      <c r="D31" s="85"/>
      <c r="E31" s="85"/>
      <c r="F31" s="85"/>
      <c r="G31" s="85"/>
      <c r="H31" s="86"/>
      <c r="I31" s="59"/>
      <c r="J31" s="60"/>
      <c r="K31" s="61"/>
      <c r="L31" s="75"/>
      <c r="M31" s="76"/>
      <c r="N31" s="77"/>
      <c r="O31" s="87"/>
      <c r="P31" s="88"/>
      <c r="Q31" s="89"/>
      <c r="R31" s="90" t="str">
        <f>IF(O31="","",VLOOKUP(O31,Settings!H:I,2,FALSE)+IF(L31="AP",1,IF(L31="Honors",0.5,0)))</f>
        <v/>
      </c>
      <c r="S31" s="91"/>
      <c r="T31" s="92"/>
      <c r="U31" s="90" t="str">
        <f t="shared" si="1"/>
        <v/>
      </c>
      <c r="V31" s="91"/>
      <c r="W31" s="91"/>
      <c r="X31" s="118"/>
      <c r="Y31" s="7" t="str">
        <f t="shared" si="18"/>
        <v xml:space="preserve"> </v>
      </c>
      <c r="Z31" s="84"/>
      <c r="AA31" s="85"/>
      <c r="AB31" s="85"/>
      <c r="AC31" s="85"/>
      <c r="AD31" s="85"/>
      <c r="AE31" s="86"/>
      <c r="AF31" s="59"/>
      <c r="AG31" s="60"/>
      <c r="AH31" s="61"/>
      <c r="AI31" s="75"/>
      <c r="AJ31" s="76"/>
      <c r="AK31" s="77"/>
      <c r="AL31" s="87"/>
      <c r="AM31" s="88"/>
      <c r="AN31" s="89"/>
      <c r="AO31" s="90" t="str">
        <f>IF(AL31="","",VLOOKUP(AL31,Settings!H:I,2,FALSE)+IF(AI31="AP",1,IF(AI31="Honors",0.5,0)))</f>
        <v/>
      </c>
      <c r="AP31" s="91"/>
      <c r="AQ31" s="92"/>
      <c r="AR31" s="90" t="str">
        <f t="shared" si="2"/>
        <v/>
      </c>
      <c r="AS31" s="91"/>
      <c r="AT31" s="91"/>
      <c r="AU31" s="118"/>
      <c r="AV31" s="7"/>
      <c r="AW31" s="167" t="s">
        <v>37</v>
      </c>
      <c r="AX31" s="168"/>
      <c r="AY31" s="169"/>
      <c r="AZ31" s="154" t="s">
        <v>78</v>
      </c>
      <c r="BA31" s="155"/>
      <c r="BB31" s="155"/>
      <c r="BC31" s="156"/>
      <c r="BD31" s="157">
        <v>2.2999999999999998</v>
      </c>
      <c r="BE31" s="158"/>
      <c r="BF31" s="159"/>
      <c r="BG31" s="7"/>
      <c r="BH31" s="7"/>
      <c r="BI31" s="7"/>
      <c r="BJ31" s="7"/>
      <c r="BK31" s="7"/>
      <c r="BL31" s="7"/>
      <c r="BM31" s="7"/>
      <c r="BN31" s="7"/>
      <c r="BO31" s="8" t="str">
        <f t="shared" si="3"/>
        <v/>
      </c>
      <c r="BP31" s="9" t="str">
        <f t="shared" si="4"/>
        <v/>
      </c>
      <c r="BQ31" s="9" t="str">
        <f t="shared" si="5"/>
        <v/>
      </c>
      <c r="BR31" s="9" t="str">
        <f t="shared" si="6"/>
        <v/>
      </c>
      <c r="BS31" s="11" t="s">
        <v>69</v>
      </c>
      <c r="BT31" s="8" t="str">
        <f t="shared" si="0"/>
        <v/>
      </c>
      <c r="BU31" s="9" t="str">
        <f t="shared" si="7"/>
        <v/>
      </c>
      <c r="BV31" s="9" t="str">
        <f t="shared" si="8"/>
        <v/>
      </c>
      <c r="BW31" s="10" t="str">
        <f t="shared" si="9"/>
        <v/>
      </c>
      <c r="BX31" s="7">
        <f t="shared" si="10"/>
        <v>0</v>
      </c>
      <c r="BY31" s="7">
        <f t="shared" si="11"/>
        <v>0</v>
      </c>
      <c r="BZ31" s="7">
        <f t="shared" si="12"/>
        <v>0</v>
      </c>
      <c r="CA31" s="7">
        <f t="shared" si="13"/>
        <v>0</v>
      </c>
      <c r="CB31" s="7"/>
      <c r="CC31" s="29">
        <f t="shared" si="14"/>
        <v>0</v>
      </c>
      <c r="CD31" s="29">
        <f t="shared" si="15"/>
        <v>0</v>
      </c>
      <c r="CE31" s="7"/>
      <c r="CF31" s="29">
        <f t="shared" si="16"/>
        <v>0</v>
      </c>
      <c r="CG31" s="29">
        <f t="shared" si="17"/>
        <v>0</v>
      </c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</row>
    <row r="32" spans="1:100" ht="14.65" customHeight="1">
      <c r="A32" s="7"/>
      <c r="B32" s="7"/>
      <c r="C32" s="84"/>
      <c r="D32" s="85"/>
      <c r="E32" s="85"/>
      <c r="F32" s="85"/>
      <c r="G32" s="85"/>
      <c r="H32" s="86"/>
      <c r="I32" s="59"/>
      <c r="J32" s="60"/>
      <c r="K32" s="61"/>
      <c r="L32" s="75"/>
      <c r="M32" s="76"/>
      <c r="N32" s="77"/>
      <c r="O32" s="87"/>
      <c r="P32" s="88"/>
      <c r="Q32" s="89"/>
      <c r="R32" s="90" t="str">
        <f>IF(O32="","",VLOOKUP(O32,Settings!H:I,2,FALSE)+IF(L32="AP",1,IF(L32="Honors",0.5,0)))</f>
        <v/>
      </c>
      <c r="S32" s="91"/>
      <c r="T32" s="92"/>
      <c r="U32" s="90" t="str">
        <f t="shared" si="1"/>
        <v/>
      </c>
      <c r="V32" s="91"/>
      <c r="W32" s="91"/>
      <c r="X32" s="118"/>
      <c r="Y32" s="7" t="str">
        <f t="shared" si="18"/>
        <v xml:space="preserve"> </v>
      </c>
      <c r="Z32" s="84"/>
      <c r="AA32" s="85"/>
      <c r="AB32" s="85"/>
      <c r="AC32" s="85"/>
      <c r="AD32" s="85"/>
      <c r="AE32" s="86"/>
      <c r="AF32" s="59"/>
      <c r="AG32" s="60"/>
      <c r="AH32" s="61"/>
      <c r="AI32" s="75"/>
      <c r="AJ32" s="76"/>
      <c r="AK32" s="77"/>
      <c r="AL32" s="87"/>
      <c r="AM32" s="88"/>
      <c r="AN32" s="89"/>
      <c r="AO32" s="90" t="str">
        <f>IF(AL32="","",VLOOKUP(AL32,Settings!H:I,2,FALSE)+IF(AI32="AP",1,IF(AI32="Honors",0.5,0)))</f>
        <v/>
      </c>
      <c r="AP32" s="91"/>
      <c r="AQ32" s="92"/>
      <c r="AR32" s="90" t="str">
        <f t="shared" si="2"/>
        <v/>
      </c>
      <c r="AS32" s="91"/>
      <c r="AT32" s="91"/>
      <c r="AU32" s="118"/>
      <c r="AV32" s="7"/>
      <c r="AW32" s="167" t="s">
        <v>38</v>
      </c>
      <c r="AX32" s="168"/>
      <c r="AY32" s="169"/>
      <c r="AZ32" s="154" t="s">
        <v>49</v>
      </c>
      <c r="BA32" s="155"/>
      <c r="BB32" s="155"/>
      <c r="BC32" s="156"/>
      <c r="BD32" s="157">
        <v>2</v>
      </c>
      <c r="BE32" s="158"/>
      <c r="BF32" s="159"/>
      <c r="BG32" s="7"/>
      <c r="BH32" s="7"/>
      <c r="BI32" s="7"/>
      <c r="BJ32" s="7"/>
      <c r="BK32" s="7"/>
      <c r="BL32" s="7"/>
      <c r="BM32" s="7"/>
      <c r="BN32" s="7"/>
      <c r="BO32" s="8" t="str">
        <f t="shared" si="3"/>
        <v/>
      </c>
      <c r="BP32" s="9" t="str">
        <f t="shared" si="4"/>
        <v/>
      </c>
      <c r="BQ32" s="9" t="str">
        <f t="shared" si="5"/>
        <v/>
      </c>
      <c r="BR32" s="9" t="str">
        <f t="shared" si="6"/>
        <v/>
      </c>
      <c r="BS32" s="11" t="s">
        <v>69</v>
      </c>
      <c r="BT32" s="8" t="str">
        <f t="shared" si="0"/>
        <v/>
      </c>
      <c r="BU32" s="9" t="str">
        <f t="shared" si="7"/>
        <v/>
      </c>
      <c r="BV32" s="9" t="str">
        <f t="shared" si="8"/>
        <v/>
      </c>
      <c r="BW32" s="10" t="str">
        <f t="shared" si="9"/>
        <v/>
      </c>
      <c r="BX32" s="7">
        <f t="shared" si="10"/>
        <v>0</v>
      </c>
      <c r="BY32" s="7">
        <f t="shared" si="11"/>
        <v>0</v>
      </c>
      <c r="BZ32" s="7">
        <f t="shared" si="12"/>
        <v>0</v>
      </c>
      <c r="CA32" s="7">
        <f t="shared" si="13"/>
        <v>0</v>
      </c>
      <c r="CB32" s="7"/>
      <c r="CC32" s="29">
        <f t="shared" si="14"/>
        <v>0</v>
      </c>
      <c r="CD32" s="29">
        <f t="shared" si="15"/>
        <v>0</v>
      </c>
      <c r="CE32" s="7"/>
      <c r="CF32" s="29">
        <f t="shared" si="16"/>
        <v>0</v>
      </c>
      <c r="CG32" s="29">
        <f t="shared" si="17"/>
        <v>0</v>
      </c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ht="14.65" customHeight="1">
      <c r="A33" s="7"/>
      <c r="B33" s="7"/>
      <c r="C33" s="84"/>
      <c r="D33" s="85"/>
      <c r="E33" s="85"/>
      <c r="F33" s="85"/>
      <c r="G33" s="85"/>
      <c r="H33" s="86"/>
      <c r="I33" s="59"/>
      <c r="J33" s="60"/>
      <c r="K33" s="61"/>
      <c r="L33" s="75"/>
      <c r="M33" s="76"/>
      <c r="N33" s="77"/>
      <c r="O33" s="87"/>
      <c r="P33" s="88"/>
      <c r="Q33" s="89"/>
      <c r="R33" s="90" t="str">
        <f>IF(O33="","",VLOOKUP(O33,Settings!H:I,2,FALSE)+IF(L33="AP",1,IF(L33="Honors",0.5,0)))</f>
        <v/>
      </c>
      <c r="S33" s="91"/>
      <c r="T33" s="92"/>
      <c r="U33" s="90" t="str">
        <f t="shared" si="1"/>
        <v/>
      </c>
      <c r="V33" s="91"/>
      <c r="W33" s="91"/>
      <c r="X33" s="118"/>
      <c r="Y33" s="7" t="str">
        <f t="shared" si="18"/>
        <v xml:space="preserve"> </v>
      </c>
      <c r="Z33" s="84"/>
      <c r="AA33" s="85"/>
      <c r="AB33" s="85"/>
      <c r="AC33" s="85"/>
      <c r="AD33" s="85"/>
      <c r="AE33" s="86"/>
      <c r="AF33" s="59"/>
      <c r="AG33" s="60"/>
      <c r="AH33" s="61"/>
      <c r="AI33" s="75"/>
      <c r="AJ33" s="76"/>
      <c r="AK33" s="77"/>
      <c r="AL33" s="87"/>
      <c r="AM33" s="88"/>
      <c r="AN33" s="89"/>
      <c r="AO33" s="90" t="str">
        <f>IF(AL33="","",VLOOKUP(AL33,Settings!H:I,2,FALSE)+IF(AI33="AP",1,IF(AI33="Honors",0.5,0)))</f>
        <v/>
      </c>
      <c r="AP33" s="91"/>
      <c r="AQ33" s="92"/>
      <c r="AR33" s="90" t="str">
        <f t="shared" si="2"/>
        <v/>
      </c>
      <c r="AS33" s="91"/>
      <c r="AT33" s="91"/>
      <c r="AU33" s="118"/>
      <c r="AV33" s="7"/>
      <c r="AW33" s="167" t="s">
        <v>40</v>
      </c>
      <c r="AX33" s="168"/>
      <c r="AY33" s="169"/>
      <c r="AZ33" s="154" t="s">
        <v>50</v>
      </c>
      <c r="BA33" s="155"/>
      <c r="BB33" s="155"/>
      <c r="BC33" s="156"/>
      <c r="BD33" s="157">
        <v>1.7</v>
      </c>
      <c r="BE33" s="158"/>
      <c r="BF33" s="159"/>
      <c r="BG33" s="7"/>
      <c r="BH33" s="7"/>
      <c r="BI33" s="7"/>
      <c r="BJ33" s="7"/>
      <c r="BK33" s="7"/>
      <c r="BL33" s="7"/>
      <c r="BM33" s="7"/>
      <c r="BN33" s="7"/>
      <c r="BO33" s="8" t="str">
        <f t="shared" si="3"/>
        <v/>
      </c>
      <c r="BP33" s="9" t="str">
        <f t="shared" si="4"/>
        <v/>
      </c>
      <c r="BQ33" s="9" t="str">
        <f t="shared" si="5"/>
        <v/>
      </c>
      <c r="BR33" s="9" t="str">
        <f t="shared" si="6"/>
        <v/>
      </c>
      <c r="BS33" s="11" t="s">
        <v>69</v>
      </c>
      <c r="BT33" s="8" t="str">
        <f t="shared" si="0"/>
        <v/>
      </c>
      <c r="BU33" s="9" t="str">
        <f t="shared" si="7"/>
        <v/>
      </c>
      <c r="BV33" s="9" t="str">
        <f t="shared" si="8"/>
        <v/>
      </c>
      <c r="BW33" s="10" t="str">
        <f t="shared" si="9"/>
        <v/>
      </c>
      <c r="BX33" s="7">
        <f t="shared" si="10"/>
        <v>0</v>
      </c>
      <c r="BY33" s="7">
        <f t="shared" si="11"/>
        <v>0</v>
      </c>
      <c r="BZ33" s="7">
        <f t="shared" si="12"/>
        <v>0</v>
      </c>
      <c r="CA33" s="7">
        <f t="shared" si="13"/>
        <v>0</v>
      </c>
      <c r="CB33" s="7"/>
      <c r="CC33" s="29">
        <f t="shared" si="14"/>
        <v>0</v>
      </c>
      <c r="CD33" s="29">
        <f t="shared" si="15"/>
        <v>0</v>
      </c>
      <c r="CE33" s="7"/>
      <c r="CF33" s="29">
        <f t="shared" si="16"/>
        <v>0</v>
      </c>
      <c r="CG33" s="29">
        <f t="shared" si="17"/>
        <v>0</v>
      </c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ht="14.65" customHeight="1">
      <c r="A34" s="7"/>
      <c r="B34" s="7"/>
      <c r="C34" s="84"/>
      <c r="D34" s="85"/>
      <c r="E34" s="85"/>
      <c r="F34" s="85"/>
      <c r="G34" s="85"/>
      <c r="H34" s="86"/>
      <c r="I34" s="59"/>
      <c r="J34" s="60"/>
      <c r="K34" s="61"/>
      <c r="L34" s="75"/>
      <c r="M34" s="76"/>
      <c r="N34" s="77"/>
      <c r="O34" s="87"/>
      <c r="P34" s="88"/>
      <c r="Q34" s="89"/>
      <c r="R34" s="90" t="str">
        <f>IF(O34="","",VLOOKUP(O34,Settings!H:I,2,FALSE)+IF(L34="AP",1,IF(L34="Honors",0.5,0)))</f>
        <v/>
      </c>
      <c r="S34" s="91"/>
      <c r="T34" s="92"/>
      <c r="U34" s="90" t="str">
        <f t="shared" si="1"/>
        <v/>
      </c>
      <c r="V34" s="91"/>
      <c r="W34" s="91"/>
      <c r="X34" s="118"/>
      <c r="Y34" s="7" t="str">
        <f t="shared" si="18"/>
        <v xml:space="preserve"> </v>
      </c>
      <c r="Z34" s="84"/>
      <c r="AA34" s="85"/>
      <c r="AB34" s="85"/>
      <c r="AC34" s="85"/>
      <c r="AD34" s="85"/>
      <c r="AE34" s="86"/>
      <c r="AF34" s="59"/>
      <c r="AG34" s="60"/>
      <c r="AH34" s="61"/>
      <c r="AI34" s="75"/>
      <c r="AJ34" s="76"/>
      <c r="AK34" s="77"/>
      <c r="AL34" s="87"/>
      <c r="AM34" s="88"/>
      <c r="AN34" s="89"/>
      <c r="AO34" s="90" t="str">
        <f>IF(AL34="","",VLOOKUP(AL34,Settings!H:I,2,FALSE)+IF(AI34="AP",1,IF(AI34="Honors",0.5,0)))</f>
        <v/>
      </c>
      <c r="AP34" s="91"/>
      <c r="AQ34" s="92"/>
      <c r="AR34" s="90" t="str">
        <f t="shared" si="2"/>
        <v/>
      </c>
      <c r="AS34" s="91"/>
      <c r="AT34" s="91"/>
      <c r="AU34" s="118"/>
      <c r="AV34" s="7"/>
      <c r="AW34" s="167" t="s">
        <v>41</v>
      </c>
      <c r="AX34" s="168"/>
      <c r="AY34" s="169"/>
      <c r="AZ34" s="154" t="s">
        <v>51</v>
      </c>
      <c r="BA34" s="155"/>
      <c r="BB34" s="155"/>
      <c r="BC34" s="156"/>
      <c r="BD34" s="157">
        <v>1.3</v>
      </c>
      <c r="BE34" s="158"/>
      <c r="BF34" s="159"/>
      <c r="BG34" s="7"/>
      <c r="BH34" s="7"/>
      <c r="BI34" s="7"/>
      <c r="BJ34" s="7"/>
      <c r="BK34" s="7"/>
      <c r="BL34" s="7"/>
      <c r="BM34" s="7"/>
      <c r="BN34" s="7"/>
      <c r="BO34" s="8" t="str">
        <f t="shared" si="3"/>
        <v/>
      </c>
      <c r="BP34" s="9" t="str">
        <f t="shared" si="4"/>
        <v/>
      </c>
      <c r="BQ34" s="9" t="str">
        <f t="shared" si="5"/>
        <v/>
      </c>
      <c r="BR34" s="9" t="str">
        <f t="shared" si="6"/>
        <v/>
      </c>
      <c r="BS34" s="11" t="s">
        <v>69</v>
      </c>
      <c r="BT34" s="8" t="str">
        <f t="shared" si="0"/>
        <v/>
      </c>
      <c r="BU34" s="9" t="str">
        <f t="shared" si="7"/>
        <v/>
      </c>
      <c r="BV34" s="9" t="str">
        <f t="shared" si="8"/>
        <v/>
      </c>
      <c r="BW34" s="10" t="str">
        <f t="shared" si="9"/>
        <v/>
      </c>
      <c r="BX34" s="7">
        <f t="shared" si="10"/>
        <v>0</v>
      </c>
      <c r="BY34" s="7">
        <f t="shared" si="11"/>
        <v>0</v>
      </c>
      <c r="BZ34" s="7">
        <f t="shared" si="12"/>
        <v>0</v>
      </c>
      <c r="CA34" s="7">
        <f t="shared" si="13"/>
        <v>0</v>
      </c>
      <c r="CB34" s="7"/>
      <c r="CC34" s="29">
        <f t="shared" si="14"/>
        <v>0</v>
      </c>
      <c r="CD34" s="29">
        <f t="shared" si="15"/>
        <v>0</v>
      </c>
      <c r="CE34" s="7"/>
      <c r="CF34" s="29">
        <f t="shared" si="16"/>
        <v>0</v>
      </c>
      <c r="CG34" s="29">
        <f t="shared" si="17"/>
        <v>0</v>
      </c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1:100" ht="14.65" customHeight="1">
      <c r="A35" s="7"/>
      <c r="B35" s="7"/>
      <c r="C35" s="84"/>
      <c r="D35" s="85"/>
      <c r="E35" s="85"/>
      <c r="F35" s="85"/>
      <c r="G35" s="85"/>
      <c r="H35" s="86"/>
      <c r="I35" s="59"/>
      <c r="J35" s="60"/>
      <c r="K35" s="61"/>
      <c r="L35" s="75"/>
      <c r="M35" s="76"/>
      <c r="N35" s="77"/>
      <c r="O35" s="87"/>
      <c r="P35" s="88"/>
      <c r="Q35" s="89"/>
      <c r="R35" s="90" t="str">
        <f>IF(O35="","",VLOOKUP(O35,Settings!H:I,2,FALSE)+IF(L35="AP",1,IF(L35="Honors",0.5,0)))</f>
        <v/>
      </c>
      <c r="S35" s="91"/>
      <c r="T35" s="92"/>
      <c r="U35" s="90" t="str">
        <f t="shared" si="1"/>
        <v/>
      </c>
      <c r="V35" s="91"/>
      <c r="W35" s="91"/>
      <c r="X35" s="118"/>
      <c r="Y35" s="7" t="str">
        <f t="shared" si="18"/>
        <v xml:space="preserve"> </v>
      </c>
      <c r="Z35" s="84"/>
      <c r="AA35" s="85"/>
      <c r="AB35" s="85"/>
      <c r="AC35" s="85"/>
      <c r="AD35" s="85"/>
      <c r="AE35" s="86"/>
      <c r="AF35" s="59"/>
      <c r="AG35" s="60"/>
      <c r="AH35" s="61"/>
      <c r="AI35" s="75"/>
      <c r="AJ35" s="76"/>
      <c r="AK35" s="77"/>
      <c r="AL35" s="87"/>
      <c r="AM35" s="88"/>
      <c r="AN35" s="89"/>
      <c r="AO35" s="90" t="str">
        <f>IF(AL35="","",VLOOKUP(AL35,Settings!H:I,2,FALSE)+IF(AI35="AP",1,IF(AI35="Honors",0.5,0)))</f>
        <v/>
      </c>
      <c r="AP35" s="91"/>
      <c r="AQ35" s="92"/>
      <c r="AR35" s="90" t="str">
        <f t="shared" si="2"/>
        <v/>
      </c>
      <c r="AS35" s="91"/>
      <c r="AT35" s="91"/>
      <c r="AU35" s="118"/>
      <c r="AV35" s="7"/>
      <c r="AW35" s="167" t="s">
        <v>42</v>
      </c>
      <c r="AX35" s="168"/>
      <c r="AY35" s="169"/>
      <c r="AZ35" s="154" t="s">
        <v>52</v>
      </c>
      <c r="BA35" s="155"/>
      <c r="BB35" s="155"/>
      <c r="BC35" s="156"/>
      <c r="BD35" s="157">
        <v>1</v>
      </c>
      <c r="BE35" s="158"/>
      <c r="BF35" s="159"/>
      <c r="BG35" s="7"/>
      <c r="BH35" s="7"/>
      <c r="BI35" s="7"/>
      <c r="BJ35" s="7"/>
      <c r="BK35" s="7"/>
      <c r="BL35" s="7"/>
      <c r="BM35" s="7"/>
      <c r="BN35" s="7"/>
      <c r="BO35" s="8" t="str">
        <f t="shared" si="3"/>
        <v/>
      </c>
      <c r="BP35" s="9" t="str">
        <f t="shared" si="4"/>
        <v/>
      </c>
      <c r="BQ35" s="9" t="str">
        <f t="shared" si="5"/>
        <v/>
      </c>
      <c r="BR35" s="9" t="str">
        <f t="shared" si="6"/>
        <v/>
      </c>
      <c r="BS35" s="11" t="s">
        <v>69</v>
      </c>
      <c r="BT35" s="8" t="str">
        <f t="shared" si="0"/>
        <v/>
      </c>
      <c r="BU35" s="9" t="str">
        <f t="shared" si="7"/>
        <v/>
      </c>
      <c r="BV35" s="9" t="str">
        <f t="shared" si="8"/>
        <v/>
      </c>
      <c r="BW35" s="10" t="str">
        <f t="shared" si="9"/>
        <v/>
      </c>
      <c r="BX35" s="7">
        <f t="shared" si="10"/>
        <v>0</v>
      </c>
      <c r="BY35" s="7">
        <f t="shared" si="11"/>
        <v>0</v>
      </c>
      <c r="BZ35" s="7">
        <f t="shared" si="12"/>
        <v>0</v>
      </c>
      <c r="CA35" s="7">
        <f t="shared" si="13"/>
        <v>0</v>
      </c>
      <c r="CB35" s="7"/>
      <c r="CC35" s="29">
        <f t="shared" si="14"/>
        <v>0</v>
      </c>
      <c r="CD35" s="29">
        <f t="shared" si="15"/>
        <v>0</v>
      </c>
      <c r="CE35" s="7"/>
      <c r="CF35" s="29">
        <f t="shared" si="16"/>
        <v>0</v>
      </c>
      <c r="CG35" s="29">
        <f t="shared" si="17"/>
        <v>0</v>
      </c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</row>
    <row r="36" spans="1:100" ht="14.65" customHeight="1">
      <c r="A36" s="7"/>
      <c r="B36" s="7"/>
      <c r="C36" s="84"/>
      <c r="D36" s="85"/>
      <c r="E36" s="85"/>
      <c r="F36" s="85"/>
      <c r="G36" s="85"/>
      <c r="H36" s="86"/>
      <c r="I36" s="59"/>
      <c r="J36" s="60"/>
      <c r="K36" s="61"/>
      <c r="L36" s="75"/>
      <c r="M36" s="76"/>
      <c r="N36" s="77"/>
      <c r="O36" s="87"/>
      <c r="P36" s="88"/>
      <c r="Q36" s="89"/>
      <c r="R36" s="90" t="str">
        <f>IF(O36="","",VLOOKUP(O36,Settings!H:I,2,FALSE)+IF(L36="AP",1,IF(L36="Honors",0.5,0)))</f>
        <v/>
      </c>
      <c r="S36" s="91"/>
      <c r="T36" s="92"/>
      <c r="U36" s="90" t="str">
        <f t="shared" si="1"/>
        <v/>
      </c>
      <c r="V36" s="91"/>
      <c r="W36" s="91"/>
      <c r="X36" s="118"/>
      <c r="Y36" s="7" t="str">
        <f t="shared" si="18"/>
        <v xml:space="preserve"> </v>
      </c>
      <c r="Z36" s="84"/>
      <c r="AA36" s="85"/>
      <c r="AB36" s="85"/>
      <c r="AC36" s="85"/>
      <c r="AD36" s="85"/>
      <c r="AE36" s="86"/>
      <c r="AF36" s="59"/>
      <c r="AG36" s="60"/>
      <c r="AH36" s="61"/>
      <c r="AI36" s="75"/>
      <c r="AJ36" s="76"/>
      <c r="AK36" s="77"/>
      <c r="AL36" s="87"/>
      <c r="AM36" s="88"/>
      <c r="AN36" s="89"/>
      <c r="AO36" s="90" t="str">
        <f>IF(AL36="","",VLOOKUP(AL36,Settings!H:I,2,FALSE)+IF(AI36="AP",1,IF(AI36="Honors",0.5,0)))</f>
        <v/>
      </c>
      <c r="AP36" s="91"/>
      <c r="AQ36" s="92"/>
      <c r="AR36" s="90" t="str">
        <f t="shared" si="2"/>
        <v/>
      </c>
      <c r="AS36" s="91"/>
      <c r="AT36" s="91"/>
      <c r="AU36" s="118"/>
      <c r="AV36" s="7"/>
      <c r="AW36" s="167" t="s">
        <v>43</v>
      </c>
      <c r="AX36" s="168"/>
      <c r="AY36" s="169"/>
      <c r="AZ36" s="154" t="s">
        <v>53</v>
      </c>
      <c r="BA36" s="155"/>
      <c r="BB36" s="155"/>
      <c r="BC36" s="156"/>
      <c r="BD36" s="157">
        <v>0.7</v>
      </c>
      <c r="BE36" s="158"/>
      <c r="BF36" s="159"/>
      <c r="BG36" s="7"/>
      <c r="BH36" s="7"/>
      <c r="BI36" s="7"/>
      <c r="BJ36" s="7"/>
      <c r="BK36" s="7"/>
      <c r="BL36" s="7"/>
      <c r="BM36" s="7"/>
      <c r="BN36" s="7"/>
      <c r="BO36" s="8" t="str">
        <f t="shared" si="3"/>
        <v/>
      </c>
      <c r="BP36" s="9" t="str">
        <f t="shared" si="4"/>
        <v/>
      </c>
      <c r="BQ36" s="9" t="str">
        <f t="shared" si="5"/>
        <v/>
      </c>
      <c r="BR36" s="9" t="str">
        <f t="shared" si="6"/>
        <v/>
      </c>
      <c r="BS36" s="11" t="s">
        <v>69</v>
      </c>
      <c r="BT36" s="8" t="str">
        <f t="shared" si="0"/>
        <v/>
      </c>
      <c r="BU36" s="9" t="str">
        <f t="shared" si="7"/>
        <v/>
      </c>
      <c r="BV36" s="9" t="str">
        <f t="shared" si="8"/>
        <v/>
      </c>
      <c r="BW36" s="10" t="str">
        <f t="shared" si="9"/>
        <v/>
      </c>
      <c r="BX36" s="7">
        <f t="shared" si="10"/>
        <v>0</v>
      </c>
      <c r="BY36" s="7">
        <f t="shared" si="11"/>
        <v>0</v>
      </c>
      <c r="BZ36" s="7">
        <f t="shared" si="12"/>
        <v>0</v>
      </c>
      <c r="CA36" s="7">
        <f t="shared" si="13"/>
        <v>0</v>
      </c>
      <c r="CB36" s="7"/>
      <c r="CC36" s="29">
        <f t="shared" si="14"/>
        <v>0</v>
      </c>
      <c r="CD36" s="29">
        <f t="shared" si="15"/>
        <v>0</v>
      </c>
      <c r="CE36" s="7"/>
      <c r="CF36" s="29">
        <f t="shared" si="16"/>
        <v>0</v>
      </c>
      <c r="CG36" s="29">
        <f t="shared" si="17"/>
        <v>0</v>
      </c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</row>
    <row r="37" spans="1:100" ht="14.65" customHeight="1">
      <c r="A37" s="7"/>
      <c r="B37" s="7"/>
      <c r="C37" s="84"/>
      <c r="D37" s="85"/>
      <c r="E37" s="85"/>
      <c r="F37" s="85"/>
      <c r="G37" s="85"/>
      <c r="H37" s="86"/>
      <c r="I37" s="59"/>
      <c r="J37" s="60"/>
      <c r="K37" s="61"/>
      <c r="L37" s="75"/>
      <c r="M37" s="76"/>
      <c r="N37" s="77"/>
      <c r="O37" s="87"/>
      <c r="P37" s="88"/>
      <c r="Q37" s="89"/>
      <c r="R37" s="90" t="str">
        <f>IF(O37="","",VLOOKUP(O37,Settings!H:I,2,FALSE)+IF(L37="AP",1,IF(L37="Honors",0.5,0)))</f>
        <v/>
      </c>
      <c r="S37" s="91"/>
      <c r="T37" s="92"/>
      <c r="U37" s="90" t="str">
        <f t="shared" si="1"/>
        <v/>
      </c>
      <c r="V37" s="91"/>
      <c r="W37" s="91"/>
      <c r="X37" s="118"/>
      <c r="Y37" s="7" t="str">
        <f t="shared" si="18"/>
        <v xml:space="preserve"> </v>
      </c>
      <c r="Z37" s="84"/>
      <c r="AA37" s="85"/>
      <c r="AB37" s="85"/>
      <c r="AC37" s="85"/>
      <c r="AD37" s="85"/>
      <c r="AE37" s="86"/>
      <c r="AF37" s="59"/>
      <c r="AG37" s="60"/>
      <c r="AH37" s="61"/>
      <c r="AI37" s="75"/>
      <c r="AJ37" s="76"/>
      <c r="AK37" s="77"/>
      <c r="AL37" s="87"/>
      <c r="AM37" s="88"/>
      <c r="AN37" s="89"/>
      <c r="AO37" s="90" t="str">
        <f>IF(AL37="","",VLOOKUP(AL37,Settings!H:I,2,FALSE)+IF(AI37="AP",1,IF(AI37="Honors",0.5,0)))</f>
        <v/>
      </c>
      <c r="AP37" s="91"/>
      <c r="AQ37" s="92"/>
      <c r="AR37" s="90" t="str">
        <f t="shared" si="2"/>
        <v/>
      </c>
      <c r="AS37" s="91"/>
      <c r="AT37" s="91"/>
      <c r="AU37" s="118"/>
      <c r="AV37" s="7"/>
      <c r="AW37" s="167" t="s">
        <v>44</v>
      </c>
      <c r="AX37" s="168"/>
      <c r="AY37" s="169"/>
      <c r="AZ37" s="154" t="s">
        <v>54</v>
      </c>
      <c r="BA37" s="155"/>
      <c r="BB37" s="155"/>
      <c r="BC37" s="156"/>
      <c r="BD37" s="157">
        <v>0</v>
      </c>
      <c r="BE37" s="158"/>
      <c r="BF37" s="159"/>
      <c r="BG37" s="7"/>
      <c r="BH37" s="7"/>
      <c r="BI37" s="7"/>
      <c r="BJ37" s="7"/>
      <c r="BK37" s="7"/>
      <c r="BL37" s="7"/>
      <c r="BM37" s="7"/>
      <c r="BN37" s="7"/>
      <c r="BO37" s="8" t="str">
        <f t="shared" si="3"/>
        <v/>
      </c>
      <c r="BP37" s="9" t="str">
        <f t="shared" si="4"/>
        <v/>
      </c>
      <c r="BQ37" s="9" t="str">
        <f t="shared" si="5"/>
        <v/>
      </c>
      <c r="BR37" s="9" t="str">
        <f t="shared" si="6"/>
        <v/>
      </c>
      <c r="BS37" s="11" t="s">
        <v>69</v>
      </c>
      <c r="BT37" s="8" t="str">
        <f t="shared" si="0"/>
        <v/>
      </c>
      <c r="BU37" s="9" t="str">
        <f t="shared" si="7"/>
        <v/>
      </c>
      <c r="BV37" s="9" t="str">
        <f t="shared" si="8"/>
        <v/>
      </c>
      <c r="BW37" s="10" t="str">
        <f t="shared" si="9"/>
        <v/>
      </c>
      <c r="BX37" s="7">
        <f t="shared" si="10"/>
        <v>0</v>
      </c>
      <c r="BY37" s="7">
        <f t="shared" si="11"/>
        <v>0</v>
      </c>
      <c r="BZ37" s="7">
        <f t="shared" si="12"/>
        <v>0</v>
      </c>
      <c r="CA37" s="7">
        <f t="shared" si="13"/>
        <v>0</v>
      </c>
      <c r="CB37" s="7"/>
      <c r="CC37" s="29">
        <f t="shared" si="14"/>
        <v>0</v>
      </c>
      <c r="CD37" s="29">
        <f t="shared" si="15"/>
        <v>0</v>
      </c>
      <c r="CE37" s="7"/>
      <c r="CF37" s="29">
        <f t="shared" si="16"/>
        <v>0</v>
      </c>
      <c r="CG37" s="29">
        <f t="shared" si="17"/>
        <v>0</v>
      </c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</row>
    <row r="38" spans="1:100" ht="13.9" customHeight="1">
      <c r="A38" s="7"/>
      <c r="B38" s="7"/>
      <c r="C38" s="78" t="s">
        <v>26</v>
      </c>
      <c r="D38" s="79"/>
      <c r="E38" s="79"/>
      <c r="F38" s="79"/>
      <c r="G38" s="79"/>
      <c r="H38" s="80"/>
      <c r="I38" s="30"/>
      <c r="J38" s="30"/>
      <c r="K38" s="30"/>
      <c r="L38" s="30"/>
      <c r="M38" s="30"/>
      <c r="N38" s="30"/>
      <c r="O38" s="81" t="str">
        <f>"-----&gt;"</f>
        <v>-----&gt;</v>
      </c>
      <c r="P38" s="82"/>
      <c r="Q38" s="83"/>
      <c r="R38" s="119" t="str">
        <f>IFERROR(SUMPRODUCT(R26:R37,U26:U37)/U38,"")</f>
        <v/>
      </c>
      <c r="S38" s="120"/>
      <c r="T38" s="120"/>
      <c r="U38" s="121">
        <f>SUM(U26:U37)</f>
        <v>0</v>
      </c>
      <c r="V38" s="122"/>
      <c r="W38" s="122"/>
      <c r="X38" s="123"/>
      <c r="Y38" s="7"/>
      <c r="Z38" s="78" t="s">
        <v>26</v>
      </c>
      <c r="AA38" s="79"/>
      <c r="AB38" s="79"/>
      <c r="AC38" s="79"/>
      <c r="AD38" s="79"/>
      <c r="AE38" s="80"/>
      <c r="AF38" s="30"/>
      <c r="AG38" s="30"/>
      <c r="AH38" s="30"/>
      <c r="AI38" s="30"/>
      <c r="AJ38" s="30"/>
      <c r="AK38" s="30"/>
      <c r="AL38" s="81" t="str">
        <f>"-----&gt;"</f>
        <v>-----&gt;</v>
      </c>
      <c r="AM38" s="82"/>
      <c r="AN38" s="83"/>
      <c r="AO38" s="119" t="str">
        <f>IFERROR(SUMPRODUCT(AO26:AO37,AR26:AR37)/AR38,"")</f>
        <v/>
      </c>
      <c r="AP38" s="120"/>
      <c r="AQ38" s="120"/>
      <c r="AR38" s="121">
        <f>SUM(AR26:AR37)</f>
        <v>0</v>
      </c>
      <c r="AS38" s="122"/>
      <c r="AT38" s="122"/>
      <c r="AU38" s="123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8"/>
      <c r="BP38" s="9"/>
      <c r="BQ38" s="9"/>
      <c r="BR38" s="10"/>
      <c r="BS38" s="11"/>
      <c r="BT38" s="8"/>
      <c r="BU38" s="9"/>
      <c r="BV38" s="9"/>
      <c r="BW38" s="10"/>
      <c r="BX38" s="29">
        <f>SUM(BX26:BX37)</f>
        <v>0</v>
      </c>
      <c r="BY38" s="29">
        <f>SUM(BY26:BY37)</f>
        <v>0</v>
      </c>
      <c r="BZ38" s="29">
        <f>SUM(BZ26:BZ37)</f>
        <v>0</v>
      </c>
      <c r="CA38" s="29">
        <f>SUM(CA26:CA37)</f>
        <v>0</v>
      </c>
      <c r="CB38" s="7"/>
      <c r="CC38" s="29">
        <f>SUM(CC26:CC37)</f>
        <v>0</v>
      </c>
      <c r="CD38" s="29">
        <f>SUM(CD26:CD37)</f>
        <v>0</v>
      </c>
      <c r="CE38" s="7"/>
      <c r="CF38" s="29">
        <f>SUM(CF26:CF37)</f>
        <v>0</v>
      </c>
      <c r="CG38" s="29">
        <f>SUM(CG26:CG37)</f>
        <v>0</v>
      </c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100" ht="11.45" customHeight="1">
      <c r="A39" s="7"/>
      <c r="B39" s="7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7"/>
      <c r="Z39" s="31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3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8"/>
      <c r="BP39" s="9"/>
      <c r="BQ39" s="9"/>
      <c r="BR39" s="10"/>
      <c r="BS39" s="11"/>
      <c r="BT39" s="8"/>
      <c r="BU39" s="9"/>
      <c r="BV39" s="9"/>
      <c r="BW39" s="10"/>
      <c r="BX39" s="29" t="e">
        <f>BX38/BY38</f>
        <v>#DIV/0!</v>
      </c>
      <c r="BY39" s="7"/>
      <c r="BZ39" s="29" t="e">
        <f>BZ38/CA38</f>
        <v>#DIV/0!</v>
      </c>
      <c r="CA39" s="7"/>
      <c r="CB39" s="7"/>
      <c r="CC39" s="29" t="e">
        <f>CC38/CD38</f>
        <v>#DIV/0!</v>
      </c>
      <c r="CD39" s="7"/>
      <c r="CE39" s="7"/>
      <c r="CF39" s="29" t="e">
        <f>CF38/CG38</f>
        <v>#DIV/0!</v>
      </c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</row>
    <row r="40" spans="1:100" ht="12.75" customHeight="1" outlineLevel="1">
      <c r="A40" s="7"/>
      <c r="B40" s="7"/>
      <c r="C40" s="34"/>
      <c r="D40" s="9"/>
      <c r="E40" s="9"/>
      <c r="F40" s="35" t="str">
        <f>CONCATENATE("Are all ",C21," course names and grades entered?")</f>
        <v>Are all 9TH GRADE course names and grades entered?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96" t="s">
        <v>24</v>
      </c>
      <c r="V40" s="196"/>
      <c r="W40" s="9"/>
      <c r="X40" s="36"/>
      <c r="Y40" s="7"/>
      <c r="Z40" s="34"/>
      <c r="AA40" s="9"/>
      <c r="AB40" s="9"/>
      <c r="AC40" s="35" t="str">
        <f>CONCATENATE("Are all ",Z21," course names and grades entered?")</f>
        <v>Are all 10TH GRADE course names and grades entered?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196" t="s">
        <v>24</v>
      </c>
      <c r="AS40" s="196"/>
      <c r="AT40" s="9"/>
      <c r="AU40" s="36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8"/>
      <c r="BP40" s="9"/>
      <c r="BQ40" s="9"/>
      <c r="BR40" s="10"/>
      <c r="BS40" s="11"/>
      <c r="BT40" s="8"/>
      <c r="BU40" s="9"/>
      <c r="BV40" s="9"/>
      <c r="BW40" s="10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</row>
    <row r="41" spans="1:100" ht="11.45" customHeight="1">
      <c r="A41" s="7"/>
      <c r="B41" s="7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7"/>
      <c r="Z41" s="37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9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8"/>
      <c r="BP41" s="9"/>
      <c r="BQ41" s="9"/>
      <c r="BR41" s="10"/>
      <c r="BS41" s="11"/>
      <c r="BT41" s="8"/>
      <c r="BU41" s="9"/>
      <c r="BV41" s="9"/>
      <c r="BW41" s="10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</row>
    <row r="42" spans="1:100" ht="22.9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3" t="str">
        <f>IF(N43="","Year","")</f>
        <v>Year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53" t="str">
        <f>IF(AK43="","Year","")</f>
        <v>Year</v>
      </c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8"/>
      <c r="BP42" s="9"/>
      <c r="BQ42" s="9"/>
      <c r="BR42" s="10"/>
      <c r="BS42" s="11"/>
      <c r="BT42" s="8"/>
      <c r="BU42" s="9"/>
      <c r="BV42" s="9"/>
      <c r="BW42" s="10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</row>
    <row r="43" spans="1:100" ht="11.45" customHeight="1">
      <c r="A43" s="7"/>
      <c r="B43" s="7"/>
      <c r="C43" s="58" t="s">
        <v>27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"/>
      <c r="Z43" s="58" t="s">
        <v>28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2"/>
      <c r="AV43" s="7"/>
      <c r="AW43" s="105" t="s">
        <v>59</v>
      </c>
      <c r="AX43" s="106"/>
      <c r="AY43" s="106"/>
      <c r="AZ43" s="106"/>
      <c r="BA43" s="106"/>
      <c r="BB43" s="106"/>
      <c r="BC43" s="106"/>
      <c r="BD43" s="106"/>
      <c r="BE43" s="106"/>
      <c r="BF43" s="107"/>
      <c r="BG43" s="7"/>
      <c r="BH43" s="7"/>
      <c r="BI43" s="7"/>
      <c r="BJ43" s="7"/>
      <c r="BK43" s="7"/>
      <c r="BL43" s="7"/>
      <c r="BM43" s="7"/>
      <c r="BN43" s="7"/>
      <c r="BO43" s="8"/>
      <c r="BP43" s="9"/>
      <c r="BQ43" s="9"/>
      <c r="BR43" s="10"/>
      <c r="BS43" s="11"/>
      <c r="BT43" s="8"/>
      <c r="BU43" s="9"/>
      <c r="BV43" s="9"/>
      <c r="BW43" s="10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</row>
    <row r="44" spans="1:100" ht="11.45" customHeight="1">
      <c r="A44" s="7"/>
      <c r="B44" s="7"/>
      <c r="C44" s="57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4"/>
      <c r="Y44" s="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4"/>
      <c r="AV44" s="7"/>
      <c r="AW44" s="108"/>
      <c r="AX44" s="109"/>
      <c r="AY44" s="109"/>
      <c r="AZ44" s="109"/>
      <c r="BA44" s="109"/>
      <c r="BB44" s="109"/>
      <c r="BC44" s="109"/>
      <c r="BD44" s="109"/>
      <c r="BE44" s="109"/>
      <c r="BF44" s="110"/>
      <c r="BG44" s="7"/>
      <c r="BH44" s="7"/>
      <c r="BI44" s="7"/>
      <c r="BJ44" s="7"/>
      <c r="BK44" s="7"/>
      <c r="BL44" s="7"/>
      <c r="BM44" s="7"/>
      <c r="BN44" s="7"/>
      <c r="BO44" s="8"/>
      <c r="BP44" s="9"/>
      <c r="BQ44" s="9"/>
      <c r="BR44" s="10"/>
      <c r="BS44" s="11"/>
      <c r="BT44" s="8"/>
      <c r="BU44" s="9"/>
      <c r="BV44" s="9"/>
      <c r="BW44" s="10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</row>
    <row r="45" spans="1:100" ht="11.45" customHeight="1">
      <c r="A45" s="7"/>
      <c r="B45" s="7"/>
      <c r="C45" s="127" t="s">
        <v>66</v>
      </c>
      <c r="D45" s="128"/>
      <c r="E45" s="128"/>
      <c r="F45" s="128"/>
      <c r="G45" s="128"/>
      <c r="H45" s="128"/>
      <c r="I45" s="62" t="s">
        <v>70</v>
      </c>
      <c r="J45" s="63"/>
      <c r="K45" s="64"/>
      <c r="L45" s="62" t="s">
        <v>76</v>
      </c>
      <c r="M45" s="63"/>
      <c r="N45" s="64"/>
      <c r="O45" s="62" t="s">
        <v>77</v>
      </c>
      <c r="P45" s="63"/>
      <c r="Q45" s="64"/>
      <c r="R45" s="62" t="s">
        <v>22</v>
      </c>
      <c r="S45" s="63"/>
      <c r="T45" s="64"/>
      <c r="U45" s="62" t="s">
        <v>23</v>
      </c>
      <c r="V45" s="63"/>
      <c r="W45" s="63"/>
      <c r="X45" s="124"/>
      <c r="Y45" s="7"/>
      <c r="Z45" s="127" t="s">
        <v>66</v>
      </c>
      <c r="AA45" s="128"/>
      <c r="AB45" s="128"/>
      <c r="AC45" s="128"/>
      <c r="AD45" s="128"/>
      <c r="AE45" s="128"/>
      <c r="AF45" s="62" t="s">
        <v>70</v>
      </c>
      <c r="AG45" s="63"/>
      <c r="AH45" s="64"/>
      <c r="AI45" s="62" t="s">
        <v>76</v>
      </c>
      <c r="AJ45" s="63"/>
      <c r="AK45" s="64"/>
      <c r="AL45" s="62" t="s">
        <v>77</v>
      </c>
      <c r="AM45" s="63"/>
      <c r="AN45" s="64"/>
      <c r="AO45" s="62" t="s">
        <v>22</v>
      </c>
      <c r="AP45" s="63"/>
      <c r="AQ45" s="64"/>
      <c r="AR45" s="62" t="s">
        <v>23</v>
      </c>
      <c r="AS45" s="63"/>
      <c r="AT45" s="63"/>
      <c r="AU45" s="124"/>
      <c r="AV45" s="7"/>
      <c r="AW45" s="111"/>
      <c r="AX45" s="112"/>
      <c r="AY45" s="112"/>
      <c r="AZ45" s="112"/>
      <c r="BA45" s="112"/>
      <c r="BB45" s="112"/>
      <c r="BC45" s="112"/>
      <c r="BD45" s="112"/>
      <c r="BE45" s="112"/>
      <c r="BF45" s="113"/>
      <c r="BG45" s="7"/>
      <c r="BH45" s="7"/>
      <c r="BI45" s="7"/>
      <c r="BJ45" s="7"/>
      <c r="BK45" s="7"/>
      <c r="BL45" s="7"/>
      <c r="BM45" s="7"/>
      <c r="BN45" s="7"/>
      <c r="BO45" s="8"/>
      <c r="BP45" s="9"/>
      <c r="BQ45" s="9"/>
      <c r="BR45" s="10"/>
      <c r="BS45" s="11"/>
      <c r="BT45" s="8"/>
      <c r="BU45" s="9"/>
      <c r="BV45" s="9"/>
      <c r="BW45" s="10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</row>
    <row r="46" spans="1:100" ht="11.45" customHeight="1">
      <c r="A46" s="7"/>
      <c r="B46" s="7"/>
      <c r="C46" s="127"/>
      <c r="D46" s="128"/>
      <c r="E46" s="128"/>
      <c r="F46" s="128"/>
      <c r="G46" s="128"/>
      <c r="H46" s="128"/>
      <c r="I46" s="65"/>
      <c r="J46" s="66"/>
      <c r="K46" s="67"/>
      <c r="L46" s="65"/>
      <c r="M46" s="66"/>
      <c r="N46" s="67"/>
      <c r="O46" s="65"/>
      <c r="P46" s="66"/>
      <c r="Q46" s="67"/>
      <c r="R46" s="65"/>
      <c r="S46" s="66"/>
      <c r="T46" s="67"/>
      <c r="U46" s="65"/>
      <c r="V46" s="66"/>
      <c r="W46" s="66"/>
      <c r="X46" s="125"/>
      <c r="Y46" s="7"/>
      <c r="Z46" s="127"/>
      <c r="AA46" s="128"/>
      <c r="AB46" s="128"/>
      <c r="AC46" s="128"/>
      <c r="AD46" s="128"/>
      <c r="AE46" s="128"/>
      <c r="AF46" s="65"/>
      <c r="AG46" s="66"/>
      <c r="AH46" s="67"/>
      <c r="AI46" s="65"/>
      <c r="AJ46" s="66"/>
      <c r="AK46" s="67"/>
      <c r="AL46" s="65"/>
      <c r="AM46" s="66"/>
      <c r="AN46" s="67"/>
      <c r="AO46" s="65"/>
      <c r="AP46" s="66"/>
      <c r="AQ46" s="67"/>
      <c r="AR46" s="65"/>
      <c r="AS46" s="66"/>
      <c r="AT46" s="66"/>
      <c r="AU46" s="125"/>
      <c r="AV46" s="7"/>
      <c r="AW46" s="180" t="s">
        <v>55</v>
      </c>
      <c r="AX46" s="63"/>
      <c r="AY46" s="64"/>
      <c r="AZ46" s="62" t="s">
        <v>56</v>
      </c>
      <c r="BA46" s="63"/>
      <c r="BB46" s="63"/>
      <c r="BC46" s="64"/>
      <c r="BD46" s="62" t="s">
        <v>57</v>
      </c>
      <c r="BE46" s="63"/>
      <c r="BF46" s="183"/>
      <c r="BG46" s="7"/>
      <c r="BH46" s="7"/>
      <c r="BI46" s="7"/>
      <c r="BJ46" s="7"/>
      <c r="BK46" s="7"/>
      <c r="BL46" s="7"/>
      <c r="BM46" s="7"/>
      <c r="BN46" s="7"/>
      <c r="BO46" s="8"/>
      <c r="BP46" s="9"/>
      <c r="BQ46" s="9"/>
      <c r="BR46" s="10"/>
      <c r="BS46" s="11"/>
      <c r="BT46" s="8"/>
      <c r="BU46" s="9"/>
      <c r="BV46" s="9"/>
      <c r="BW46" s="10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</row>
    <row r="47" spans="1:100" ht="11.45" customHeight="1">
      <c r="A47" s="7"/>
      <c r="B47" s="7"/>
      <c r="C47" s="127"/>
      <c r="D47" s="128"/>
      <c r="E47" s="128"/>
      <c r="F47" s="128"/>
      <c r="G47" s="128"/>
      <c r="H47" s="128"/>
      <c r="I47" s="68"/>
      <c r="J47" s="69"/>
      <c r="K47" s="70"/>
      <c r="L47" s="68"/>
      <c r="M47" s="69"/>
      <c r="N47" s="70"/>
      <c r="O47" s="68"/>
      <c r="P47" s="69"/>
      <c r="Q47" s="70"/>
      <c r="R47" s="68"/>
      <c r="S47" s="69"/>
      <c r="T47" s="70"/>
      <c r="U47" s="68"/>
      <c r="V47" s="69"/>
      <c r="W47" s="69"/>
      <c r="X47" s="126"/>
      <c r="Y47" s="7"/>
      <c r="Z47" s="127"/>
      <c r="AA47" s="128"/>
      <c r="AB47" s="128"/>
      <c r="AC47" s="128"/>
      <c r="AD47" s="128"/>
      <c r="AE47" s="128"/>
      <c r="AF47" s="68"/>
      <c r="AG47" s="69"/>
      <c r="AH47" s="70"/>
      <c r="AI47" s="68"/>
      <c r="AJ47" s="69"/>
      <c r="AK47" s="70"/>
      <c r="AL47" s="68"/>
      <c r="AM47" s="69"/>
      <c r="AN47" s="70"/>
      <c r="AO47" s="68"/>
      <c r="AP47" s="69"/>
      <c r="AQ47" s="70"/>
      <c r="AR47" s="68"/>
      <c r="AS47" s="69"/>
      <c r="AT47" s="69"/>
      <c r="AU47" s="126"/>
      <c r="AV47" s="7"/>
      <c r="AW47" s="181"/>
      <c r="AX47" s="66"/>
      <c r="AY47" s="67"/>
      <c r="AZ47" s="65"/>
      <c r="BA47" s="66"/>
      <c r="BB47" s="66"/>
      <c r="BC47" s="67"/>
      <c r="BD47" s="65"/>
      <c r="BE47" s="66"/>
      <c r="BF47" s="184"/>
      <c r="BG47" s="7"/>
      <c r="BH47" s="7"/>
      <c r="BI47" s="7"/>
      <c r="BJ47" s="7"/>
      <c r="BK47" s="7"/>
      <c r="BL47" s="7"/>
      <c r="BM47" s="7"/>
      <c r="BN47" s="7"/>
      <c r="BO47" s="8">
        <v>1</v>
      </c>
      <c r="BP47" s="9">
        <v>1</v>
      </c>
      <c r="BQ47" s="9">
        <v>1</v>
      </c>
      <c r="BR47" s="10">
        <v>1</v>
      </c>
      <c r="BS47" s="11" t="s">
        <v>69</v>
      </c>
      <c r="BT47" s="8">
        <v>1</v>
      </c>
      <c r="BU47" s="28">
        <v>1</v>
      </c>
      <c r="BV47" s="9">
        <v>1</v>
      </c>
      <c r="BW47" s="10">
        <v>1</v>
      </c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</row>
    <row r="48" spans="1:100" ht="14.65" customHeight="1">
      <c r="A48" s="7"/>
      <c r="B48" s="7"/>
      <c r="C48" s="84"/>
      <c r="D48" s="85"/>
      <c r="E48" s="85"/>
      <c r="F48" s="85"/>
      <c r="G48" s="85"/>
      <c r="H48" s="86"/>
      <c r="I48" s="59"/>
      <c r="J48" s="60"/>
      <c r="K48" s="61"/>
      <c r="L48" s="75"/>
      <c r="M48" s="76"/>
      <c r="N48" s="77"/>
      <c r="O48" s="87"/>
      <c r="P48" s="88"/>
      <c r="Q48" s="89"/>
      <c r="R48" s="90" t="str">
        <f>IF(O48="","",VLOOKUP(O48,Settings!H:I,2,FALSE)+IF(L48="AP",1,IF(L48="Honors",0.5,0)))</f>
        <v/>
      </c>
      <c r="S48" s="91"/>
      <c r="T48" s="92"/>
      <c r="U48" s="90" t="str">
        <f>IF(I48="","",IF(I48=1,0.5,1))</f>
        <v/>
      </c>
      <c r="V48" s="91"/>
      <c r="W48" s="91"/>
      <c r="X48" s="118"/>
      <c r="Y48" s="7"/>
      <c r="Z48" s="84"/>
      <c r="AA48" s="85"/>
      <c r="AB48" s="85"/>
      <c r="AC48" s="85"/>
      <c r="AD48" s="85"/>
      <c r="AE48" s="86"/>
      <c r="AF48" s="59"/>
      <c r="AG48" s="60"/>
      <c r="AH48" s="61"/>
      <c r="AI48" s="75"/>
      <c r="AJ48" s="76"/>
      <c r="AK48" s="77"/>
      <c r="AL48" s="87"/>
      <c r="AM48" s="88"/>
      <c r="AN48" s="89"/>
      <c r="AO48" s="90" t="str">
        <f>IF(AL48="","",VLOOKUP(AL48,Settings!H:I,2,FALSE)+IF(AI48="AP",1,IF(AI48="Honors",0.5,0)))</f>
        <v/>
      </c>
      <c r="AP48" s="91"/>
      <c r="AQ48" s="92"/>
      <c r="AR48" s="90" t="str">
        <f>IF(AF48="","",IF(AF48=1,0.5,1))</f>
        <v/>
      </c>
      <c r="AS48" s="91"/>
      <c r="AT48" s="91"/>
      <c r="AU48" s="118"/>
      <c r="AV48" s="7"/>
      <c r="AW48" s="182"/>
      <c r="AX48" s="69"/>
      <c r="AY48" s="70"/>
      <c r="AZ48" s="68"/>
      <c r="BA48" s="69"/>
      <c r="BB48" s="69"/>
      <c r="BC48" s="70"/>
      <c r="BD48" s="68"/>
      <c r="BE48" s="69"/>
      <c r="BF48" s="185"/>
      <c r="BG48" s="40" t="str">
        <f>IF($BE$57="Yes","I",IF(AW49="[Select from dropdown]","M","I"))</f>
        <v>I</v>
      </c>
      <c r="BH48" s="40"/>
      <c r="BI48" s="40"/>
      <c r="BJ48" s="40"/>
      <c r="BK48" s="40"/>
      <c r="BL48" s="7"/>
      <c r="BM48" s="7"/>
      <c r="BN48" s="7"/>
      <c r="BO48" s="8" t="str">
        <f>IF(C48&lt;&gt;"",1,"")</f>
        <v/>
      </c>
      <c r="BP48" s="9" t="str">
        <f>IF(C48="","",IF(I48&lt;&gt;"",1,""))</f>
        <v/>
      </c>
      <c r="BQ48" s="9" t="str">
        <f>IF(AND(C48="",I48=""),"",IF(L48&lt;&gt;"",1,""))</f>
        <v/>
      </c>
      <c r="BR48" s="9" t="str">
        <f>IF(AND(C48="",I48="",L48=""),"",IF(O48&lt;&gt;"",1,""))</f>
        <v/>
      </c>
      <c r="BS48" s="11" t="s">
        <v>69</v>
      </c>
      <c r="BT48" s="8" t="str">
        <f t="shared" ref="BT48" si="19">IF(Z48&lt;&gt;"",1,"")</f>
        <v/>
      </c>
      <c r="BU48" s="9" t="str">
        <f>IF(Z48="","",IF(AF48&lt;&gt;"",1,""))</f>
        <v/>
      </c>
      <c r="BV48" s="9" t="str">
        <f>IF(AND(Z48="",AF48=""),"",IF(AI48&lt;&gt;"",1,""))</f>
        <v/>
      </c>
      <c r="BW48" s="10" t="str">
        <f>IF(AND(Z48="",AF48="",AI48=""),"",IF(AL48&lt;&gt;"",1,""))</f>
        <v/>
      </c>
      <c r="BX48" s="7">
        <f>IF(L48="Honors",SUM(R48,0.5),IF(L48="AP",SUM(R48,1),SUM(R48)))*BY48</f>
        <v>0</v>
      </c>
      <c r="BY48" s="7">
        <f>IF(U48="",0,U48)</f>
        <v>0</v>
      </c>
      <c r="BZ48" s="7">
        <f>IF(AI48="Honors",SUM(AO48,0.5),IF(AI48="AP",SUM(AO48,1),SUM(AO48)))*CA48</f>
        <v>0</v>
      </c>
      <c r="CA48" s="7">
        <f>IF(AR48="",0,AR48)</f>
        <v>0</v>
      </c>
      <c r="CB48" s="7"/>
      <c r="CC48" s="29">
        <f>IFERROR(R48*U48,0)</f>
        <v>0</v>
      </c>
      <c r="CD48" s="29">
        <f>IF(U48="",0,U48)</f>
        <v>0</v>
      </c>
      <c r="CE48" s="7"/>
      <c r="CF48" s="29">
        <f>IFERROR(AO48*AR48,0)</f>
        <v>0</v>
      </c>
      <c r="CG48" s="29">
        <f>IF(AR48="",0,AR48)</f>
        <v>0</v>
      </c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</row>
    <row r="49" spans="1:100" ht="14.65" customHeight="1">
      <c r="A49" s="7"/>
      <c r="B49" s="7"/>
      <c r="C49" s="84"/>
      <c r="D49" s="85"/>
      <c r="E49" s="85"/>
      <c r="F49" s="85"/>
      <c r="G49" s="85"/>
      <c r="H49" s="86"/>
      <c r="I49" s="59"/>
      <c r="J49" s="60"/>
      <c r="K49" s="61"/>
      <c r="L49" s="75"/>
      <c r="M49" s="76"/>
      <c r="N49" s="77"/>
      <c r="O49" s="87"/>
      <c r="P49" s="88"/>
      <c r="Q49" s="89"/>
      <c r="R49" s="90" t="str">
        <f>IF(O49="","",VLOOKUP(O49,Settings!H:I,2,FALSE)+IF(L49="AP",1,IF(L49="Honors",0.5,0)))</f>
        <v/>
      </c>
      <c r="S49" s="91"/>
      <c r="T49" s="92"/>
      <c r="U49" s="90" t="str">
        <f t="shared" ref="U49:U59" si="20">IF(I49="","",IF(I49=1,0.5,1))</f>
        <v/>
      </c>
      <c r="V49" s="91"/>
      <c r="W49" s="91"/>
      <c r="X49" s="118"/>
      <c r="Y49" s="7" t="str">
        <f>IF($R$62="Yes"," ",IF(O48&lt;&gt;"",""," "))</f>
        <v xml:space="preserve"> </v>
      </c>
      <c r="Z49" s="84"/>
      <c r="AA49" s="85"/>
      <c r="AB49" s="85"/>
      <c r="AC49" s="85"/>
      <c r="AD49" s="85"/>
      <c r="AE49" s="86"/>
      <c r="AF49" s="59"/>
      <c r="AG49" s="60"/>
      <c r="AH49" s="61"/>
      <c r="AI49" s="75"/>
      <c r="AJ49" s="76"/>
      <c r="AK49" s="77"/>
      <c r="AL49" s="87"/>
      <c r="AM49" s="88"/>
      <c r="AN49" s="89"/>
      <c r="AO49" s="90" t="str">
        <f>IF(AL49="","",VLOOKUP(AL49,Settings!H:I,2,FALSE)+IF(AI49="AP",1,IF(AI49="Honors",0.5,0)))</f>
        <v/>
      </c>
      <c r="AP49" s="91"/>
      <c r="AQ49" s="92"/>
      <c r="AR49" s="90" t="str">
        <f t="shared" ref="AR49:AR59" si="21">IF(AF49="","",IF(AF49=1,0.5,1))</f>
        <v/>
      </c>
      <c r="AS49" s="91"/>
      <c r="AT49" s="91"/>
      <c r="AU49" s="118"/>
      <c r="AV49" s="7"/>
      <c r="AW49" s="174"/>
      <c r="AX49" s="175"/>
      <c r="AY49" s="176"/>
      <c r="AZ49" s="177"/>
      <c r="BA49" s="178"/>
      <c r="BB49" s="178"/>
      <c r="BC49" s="179"/>
      <c r="BD49" s="174"/>
      <c r="BE49" s="175"/>
      <c r="BF49" s="176"/>
      <c r="BG49" s="40" t="str">
        <f>IF($BE$57="Yes","I",IF(AW49&lt;&gt;"[Select from dropdown]",IF(AW50="[Select from dropdown]","M","I"),"I"))</f>
        <v>I</v>
      </c>
      <c r="BH49" s="40"/>
      <c r="BI49" s="40"/>
      <c r="BJ49" s="40"/>
      <c r="BK49" s="40"/>
      <c r="BL49" s="7"/>
      <c r="BM49" s="7"/>
      <c r="BN49" s="7"/>
      <c r="BO49" s="8" t="str">
        <f t="shared" ref="BO49:BO59" si="22">IF(C49&lt;&gt;"",1,"")</f>
        <v/>
      </c>
      <c r="BP49" s="9" t="str">
        <f t="shared" ref="BP49:BP59" si="23">IF(C49="","",IF(I49&lt;&gt;"",1,""))</f>
        <v/>
      </c>
      <c r="BQ49" s="9" t="str">
        <f t="shared" ref="BQ49:BQ59" si="24">IF(AND(C49="",I49=""),"",IF(L49&lt;&gt;"",1,""))</f>
        <v/>
      </c>
      <c r="BR49" s="9" t="str">
        <f t="shared" ref="BR49:BR59" si="25">IF(AND(C49="",I49="",L49=""),"",IF(O49&lt;&gt;"",1,""))</f>
        <v/>
      </c>
      <c r="BS49" s="11" t="s">
        <v>69</v>
      </c>
      <c r="BT49" s="8" t="str">
        <f t="shared" ref="BT49:BT59" si="26">IF(Z49&lt;&gt;"",1,"")</f>
        <v/>
      </c>
      <c r="BU49" s="9" t="str">
        <f t="shared" ref="BU49:BU59" si="27">IF(Z49="","",IF(AF49&lt;&gt;"",1,""))</f>
        <v/>
      </c>
      <c r="BV49" s="9" t="str">
        <f t="shared" ref="BV49:BV59" si="28">IF(AND(Z49="",AF49=""),"",IF(AI49&lt;&gt;"",1,""))</f>
        <v/>
      </c>
      <c r="BW49" s="10" t="str">
        <f t="shared" ref="BW49:BW59" si="29">IF(AND(Z49="",AF49="",AI49=""),"",IF(AL49&lt;&gt;"",1,""))</f>
        <v/>
      </c>
      <c r="BX49" s="7">
        <f t="shared" ref="BX49:BX59" si="30">IF(L49="Honors",SUM(R49,0.5),IF(L49="AP",SUM(R49,1),SUM(R49)))*BY49</f>
        <v>0</v>
      </c>
      <c r="BY49" s="7">
        <f t="shared" ref="BY49:BY59" si="31">IF(U49="",0,U49)</f>
        <v>0</v>
      </c>
      <c r="BZ49" s="7">
        <f t="shared" ref="BZ49:BZ59" si="32">IF(AI49="Honors",SUM(AO49,0.5),IF(AI49="AP",SUM(AO49,1),SUM(AO49)))*CA49</f>
        <v>0</v>
      </c>
      <c r="CA49" s="7">
        <f t="shared" ref="CA49:CA59" si="33">IF(AR49="",0,AR49)</f>
        <v>0</v>
      </c>
      <c r="CB49" s="7"/>
      <c r="CC49" s="29">
        <f t="shared" ref="CC49:CC59" si="34">IFERROR(R49*U49,0)</f>
        <v>0</v>
      </c>
      <c r="CD49" s="29">
        <f t="shared" ref="CD49:CD59" si="35">IF(U49="",0,U49)</f>
        <v>0</v>
      </c>
      <c r="CE49" s="7"/>
      <c r="CF49" s="29">
        <f t="shared" ref="CF49:CF59" si="36">IFERROR(AO49*AR49,0)</f>
        <v>0</v>
      </c>
      <c r="CG49" s="29">
        <f t="shared" ref="CG49:CG59" si="37">IF(AR49="",0,AR49)</f>
        <v>0</v>
      </c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</row>
    <row r="50" spans="1:100" ht="14.65" customHeight="1">
      <c r="A50" s="7"/>
      <c r="B50" s="7"/>
      <c r="C50" s="84"/>
      <c r="D50" s="85"/>
      <c r="E50" s="85"/>
      <c r="F50" s="85"/>
      <c r="G50" s="85"/>
      <c r="H50" s="86"/>
      <c r="I50" s="59"/>
      <c r="J50" s="60"/>
      <c r="K50" s="61"/>
      <c r="L50" s="75"/>
      <c r="M50" s="76"/>
      <c r="N50" s="77"/>
      <c r="O50" s="87"/>
      <c r="P50" s="88"/>
      <c r="Q50" s="89"/>
      <c r="R50" s="90" t="str">
        <f>IF(O50="","",VLOOKUP(O50,Settings!H:I,2,FALSE)+IF(L50="AP",1,IF(L50="Honors",0.5,0)))</f>
        <v/>
      </c>
      <c r="S50" s="91"/>
      <c r="T50" s="92"/>
      <c r="U50" s="90" t="str">
        <f t="shared" si="20"/>
        <v/>
      </c>
      <c r="V50" s="91"/>
      <c r="W50" s="91"/>
      <c r="X50" s="118"/>
      <c r="Y50" s="7" t="str">
        <f t="shared" ref="Y50:Y59" si="38">IF($R$62="Yes"," ",IF(O49&lt;&gt;"",""," "))</f>
        <v xml:space="preserve"> </v>
      </c>
      <c r="Z50" s="84"/>
      <c r="AA50" s="85"/>
      <c r="AB50" s="85"/>
      <c r="AC50" s="85"/>
      <c r="AD50" s="85"/>
      <c r="AE50" s="86"/>
      <c r="AF50" s="59"/>
      <c r="AG50" s="60"/>
      <c r="AH50" s="61"/>
      <c r="AI50" s="75"/>
      <c r="AJ50" s="76"/>
      <c r="AK50" s="77"/>
      <c r="AL50" s="87"/>
      <c r="AM50" s="88"/>
      <c r="AN50" s="89"/>
      <c r="AO50" s="90" t="str">
        <f>IF(AL50="","",VLOOKUP(AL50,Settings!H:I,2,FALSE)+IF(AI50="AP",1,IF(AI50="Honors",0.5,0)))</f>
        <v/>
      </c>
      <c r="AP50" s="91"/>
      <c r="AQ50" s="92"/>
      <c r="AR50" s="90" t="str">
        <f t="shared" si="21"/>
        <v/>
      </c>
      <c r="AS50" s="91"/>
      <c r="AT50" s="91"/>
      <c r="AU50" s="118"/>
      <c r="AV50" s="7"/>
      <c r="AW50" s="174"/>
      <c r="AX50" s="175"/>
      <c r="AY50" s="176"/>
      <c r="AZ50" s="177"/>
      <c r="BA50" s="178"/>
      <c r="BB50" s="178"/>
      <c r="BC50" s="179"/>
      <c r="BD50" s="174"/>
      <c r="BE50" s="175"/>
      <c r="BF50" s="176"/>
      <c r="BG50" s="40" t="str">
        <f>IF($BE$57="Yes","I",IF(AW50&lt;&gt;"[Select from dropdown]",IF(AW51="[Select from dropdown]","M","I"),"I"))</f>
        <v>I</v>
      </c>
      <c r="BH50" s="40"/>
      <c r="BI50" s="40"/>
      <c r="BJ50" s="40"/>
      <c r="BK50" s="40"/>
      <c r="BL50" s="7"/>
      <c r="BM50" s="7"/>
      <c r="BN50" s="7"/>
      <c r="BO50" s="8" t="str">
        <f t="shared" si="22"/>
        <v/>
      </c>
      <c r="BP50" s="9" t="str">
        <f t="shared" si="23"/>
        <v/>
      </c>
      <c r="BQ50" s="9" t="str">
        <f t="shared" si="24"/>
        <v/>
      </c>
      <c r="BR50" s="9" t="str">
        <f t="shared" si="25"/>
        <v/>
      </c>
      <c r="BS50" s="11" t="s">
        <v>69</v>
      </c>
      <c r="BT50" s="8" t="str">
        <f t="shared" si="26"/>
        <v/>
      </c>
      <c r="BU50" s="9" t="str">
        <f t="shared" si="27"/>
        <v/>
      </c>
      <c r="BV50" s="9" t="str">
        <f t="shared" si="28"/>
        <v/>
      </c>
      <c r="BW50" s="10" t="str">
        <f t="shared" si="29"/>
        <v/>
      </c>
      <c r="BX50" s="7">
        <f t="shared" si="30"/>
        <v>0</v>
      </c>
      <c r="BY50" s="7">
        <f t="shared" si="31"/>
        <v>0</v>
      </c>
      <c r="BZ50" s="7">
        <f t="shared" si="32"/>
        <v>0</v>
      </c>
      <c r="CA50" s="7">
        <f t="shared" si="33"/>
        <v>0</v>
      </c>
      <c r="CB50" s="7"/>
      <c r="CC50" s="29">
        <f t="shared" si="34"/>
        <v>0</v>
      </c>
      <c r="CD50" s="29">
        <f t="shared" si="35"/>
        <v>0</v>
      </c>
      <c r="CE50" s="7"/>
      <c r="CF50" s="29">
        <f t="shared" si="36"/>
        <v>0</v>
      </c>
      <c r="CG50" s="29">
        <f t="shared" si="37"/>
        <v>0</v>
      </c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</row>
    <row r="51" spans="1:100" ht="14.65" customHeight="1">
      <c r="A51" s="7"/>
      <c r="B51" s="7"/>
      <c r="C51" s="84"/>
      <c r="D51" s="85"/>
      <c r="E51" s="85"/>
      <c r="F51" s="85"/>
      <c r="G51" s="85"/>
      <c r="H51" s="86"/>
      <c r="I51" s="59"/>
      <c r="J51" s="60"/>
      <c r="K51" s="61"/>
      <c r="L51" s="75"/>
      <c r="M51" s="76"/>
      <c r="N51" s="77"/>
      <c r="O51" s="87"/>
      <c r="P51" s="88"/>
      <c r="Q51" s="89"/>
      <c r="R51" s="90" t="str">
        <f>IF(O51="","",VLOOKUP(O51,Settings!H:I,2,FALSE)+IF(L51="AP",1,IF(L51="Honors",0.5,0)))</f>
        <v/>
      </c>
      <c r="S51" s="91"/>
      <c r="T51" s="92"/>
      <c r="U51" s="90" t="str">
        <f t="shared" si="20"/>
        <v/>
      </c>
      <c r="V51" s="91"/>
      <c r="W51" s="91"/>
      <c r="X51" s="118"/>
      <c r="Y51" s="7" t="str">
        <f t="shared" si="38"/>
        <v xml:space="preserve"> </v>
      </c>
      <c r="Z51" s="84"/>
      <c r="AA51" s="85"/>
      <c r="AB51" s="85"/>
      <c r="AC51" s="85"/>
      <c r="AD51" s="85"/>
      <c r="AE51" s="86"/>
      <c r="AF51" s="59"/>
      <c r="AG51" s="60"/>
      <c r="AH51" s="61"/>
      <c r="AI51" s="75"/>
      <c r="AJ51" s="76"/>
      <c r="AK51" s="77"/>
      <c r="AL51" s="87"/>
      <c r="AM51" s="88"/>
      <c r="AN51" s="89"/>
      <c r="AO51" s="90" t="str">
        <f>IF(AL51="","",VLOOKUP(AL51,Settings!H:I,2,FALSE)+IF(AI51="AP",1,IF(AI51="Honors",0.5,0)))</f>
        <v/>
      </c>
      <c r="AP51" s="91"/>
      <c r="AQ51" s="92"/>
      <c r="AR51" s="90" t="str">
        <f t="shared" si="21"/>
        <v/>
      </c>
      <c r="AS51" s="91"/>
      <c r="AT51" s="91"/>
      <c r="AU51" s="118"/>
      <c r="AV51" s="7"/>
      <c r="AW51" s="174"/>
      <c r="AX51" s="175"/>
      <c r="AY51" s="176"/>
      <c r="AZ51" s="177"/>
      <c r="BA51" s="178"/>
      <c r="BB51" s="178"/>
      <c r="BC51" s="179"/>
      <c r="BD51" s="174"/>
      <c r="BE51" s="175"/>
      <c r="BF51" s="176"/>
      <c r="BG51" s="40" t="str">
        <f>IF($BE$57="Yes","I",IF(AW51&lt;&gt;"[Select from dropdown]",IF(AW52="[Select from dropdown]","M","I"),"I"))</f>
        <v>I</v>
      </c>
      <c r="BH51" s="40"/>
      <c r="BI51" s="40"/>
      <c r="BJ51" s="40"/>
      <c r="BK51" s="40"/>
      <c r="BL51" s="7"/>
      <c r="BM51" s="7"/>
      <c r="BN51" s="7"/>
      <c r="BO51" s="8" t="str">
        <f t="shared" si="22"/>
        <v/>
      </c>
      <c r="BP51" s="9" t="str">
        <f t="shared" si="23"/>
        <v/>
      </c>
      <c r="BQ51" s="9" t="str">
        <f t="shared" si="24"/>
        <v/>
      </c>
      <c r="BR51" s="9" t="str">
        <f t="shared" si="25"/>
        <v/>
      </c>
      <c r="BS51" s="11" t="s">
        <v>69</v>
      </c>
      <c r="BT51" s="8" t="str">
        <f t="shared" si="26"/>
        <v/>
      </c>
      <c r="BU51" s="9" t="str">
        <f t="shared" si="27"/>
        <v/>
      </c>
      <c r="BV51" s="9" t="str">
        <f t="shared" si="28"/>
        <v/>
      </c>
      <c r="BW51" s="10" t="str">
        <f t="shared" si="29"/>
        <v/>
      </c>
      <c r="BX51" s="7">
        <f t="shared" si="30"/>
        <v>0</v>
      </c>
      <c r="BY51" s="7">
        <f t="shared" si="31"/>
        <v>0</v>
      </c>
      <c r="BZ51" s="7">
        <f t="shared" si="32"/>
        <v>0</v>
      </c>
      <c r="CA51" s="7">
        <f t="shared" si="33"/>
        <v>0</v>
      </c>
      <c r="CB51" s="7"/>
      <c r="CC51" s="29">
        <f t="shared" si="34"/>
        <v>0</v>
      </c>
      <c r="CD51" s="29">
        <f t="shared" si="35"/>
        <v>0</v>
      </c>
      <c r="CE51" s="7"/>
      <c r="CF51" s="29">
        <f t="shared" si="36"/>
        <v>0</v>
      </c>
      <c r="CG51" s="29">
        <f t="shared" si="37"/>
        <v>0</v>
      </c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</row>
    <row r="52" spans="1:100" ht="14.65" customHeight="1">
      <c r="A52" s="7"/>
      <c r="B52" s="7"/>
      <c r="C52" s="84"/>
      <c r="D52" s="85"/>
      <c r="E52" s="85"/>
      <c r="F52" s="85"/>
      <c r="G52" s="85"/>
      <c r="H52" s="86"/>
      <c r="I52" s="59"/>
      <c r="J52" s="60"/>
      <c r="K52" s="61"/>
      <c r="L52" s="75"/>
      <c r="M52" s="76"/>
      <c r="N52" s="77"/>
      <c r="O52" s="87"/>
      <c r="P52" s="88"/>
      <c r="Q52" s="89"/>
      <c r="R52" s="90" t="str">
        <f>IF(O52="","",VLOOKUP(O52,Settings!H:I,2,FALSE)+IF(L52="AP",1,IF(L52="Honors",0.5,0)))</f>
        <v/>
      </c>
      <c r="S52" s="91"/>
      <c r="T52" s="92"/>
      <c r="U52" s="90" t="str">
        <f t="shared" si="20"/>
        <v/>
      </c>
      <c r="V52" s="91"/>
      <c r="W52" s="91"/>
      <c r="X52" s="118"/>
      <c r="Y52" s="7" t="str">
        <f t="shared" si="38"/>
        <v xml:space="preserve"> </v>
      </c>
      <c r="Z52" s="84"/>
      <c r="AA52" s="85"/>
      <c r="AB52" s="85"/>
      <c r="AC52" s="85"/>
      <c r="AD52" s="85"/>
      <c r="AE52" s="86"/>
      <c r="AF52" s="59"/>
      <c r="AG52" s="60"/>
      <c r="AH52" s="61"/>
      <c r="AI52" s="75"/>
      <c r="AJ52" s="76"/>
      <c r="AK52" s="77"/>
      <c r="AL52" s="87"/>
      <c r="AM52" s="88"/>
      <c r="AN52" s="89"/>
      <c r="AO52" s="90" t="str">
        <f>IF(AL52="","",VLOOKUP(AL52,Settings!H:I,2,FALSE)+IF(AI52="AP",1,IF(AI52="Honors",0.5,0)))</f>
        <v/>
      </c>
      <c r="AP52" s="91"/>
      <c r="AQ52" s="92"/>
      <c r="AR52" s="90" t="str">
        <f t="shared" si="21"/>
        <v/>
      </c>
      <c r="AS52" s="91"/>
      <c r="AT52" s="91"/>
      <c r="AU52" s="118"/>
      <c r="AV52" s="7"/>
      <c r="AW52" s="174"/>
      <c r="AX52" s="175"/>
      <c r="AY52" s="176"/>
      <c r="AZ52" s="177"/>
      <c r="BA52" s="178"/>
      <c r="BB52" s="178"/>
      <c r="BC52" s="179"/>
      <c r="BD52" s="174"/>
      <c r="BE52" s="175"/>
      <c r="BF52" s="176"/>
      <c r="BG52" s="40" t="str">
        <f>IF($BE$57="Yes","I",IF(AW52&lt;&gt;"[Select from dropdown]",IF(AW53="[Select from dropdown]","M","I"),"I"))</f>
        <v>I</v>
      </c>
      <c r="BH52" s="40"/>
      <c r="BI52" s="40"/>
      <c r="BJ52" s="40"/>
      <c r="BK52" s="40"/>
      <c r="BL52" s="7"/>
      <c r="BM52" s="7"/>
      <c r="BN52" s="7"/>
      <c r="BO52" s="8" t="str">
        <f t="shared" si="22"/>
        <v/>
      </c>
      <c r="BP52" s="9" t="str">
        <f t="shared" si="23"/>
        <v/>
      </c>
      <c r="BQ52" s="9" t="str">
        <f t="shared" si="24"/>
        <v/>
      </c>
      <c r="BR52" s="9" t="str">
        <f t="shared" si="25"/>
        <v/>
      </c>
      <c r="BS52" s="11" t="s">
        <v>69</v>
      </c>
      <c r="BT52" s="8" t="str">
        <f t="shared" si="26"/>
        <v/>
      </c>
      <c r="BU52" s="9" t="str">
        <f t="shared" si="27"/>
        <v/>
      </c>
      <c r="BV52" s="9" t="str">
        <f t="shared" si="28"/>
        <v/>
      </c>
      <c r="BW52" s="10" t="str">
        <f t="shared" si="29"/>
        <v/>
      </c>
      <c r="BX52" s="7">
        <f t="shared" si="30"/>
        <v>0</v>
      </c>
      <c r="BY52" s="7">
        <f t="shared" si="31"/>
        <v>0</v>
      </c>
      <c r="BZ52" s="7">
        <f t="shared" si="32"/>
        <v>0</v>
      </c>
      <c r="CA52" s="7">
        <f t="shared" si="33"/>
        <v>0</v>
      </c>
      <c r="CB52" s="7"/>
      <c r="CC52" s="29">
        <f t="shared" si="34"/>
        <v>0</v>
      </c>
      <c r="CD52" s="29">
        <f t="shared" si="35"/>
        <v>0</v>
      </c>
      <c r="CE52" s="7"/>
      <c r="CF52" s="29">
        <f t="shared" si="36"/>
        <v>0</v>
      </c>
      <c r="CG52" s="29">
        <f t="shared" si="37"/>
        <v>0</v>
      </c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</row>
    <row r="53" spans="1:100" ht="14.65" customHeight="1">
      <c r="A53" s="7"/>
      <c r="B53" s="7"/>
      <c r="C53" s="84"/>
      <c r="D53" s="85"/>
      <c r="E53" s="85"/>
      <c r="F53" s="85"/>
      <c r="G53" s="85"/>
      <c r="H53" s="86"/>
      <c r="I53" s="59"/>
      <c r="J53" s="60"/>
      <c r="K53" s="61"/>
      <c r="L53" s="75"/>
      <c r="M53" s="76"/>
      <c r="N53" s="77"/>
      <c r="O53" s="87"/>
      <c r="P53" s="88"/>
      <c r="Q53" s="89"/>
      <c r="R53" s="90" t="str">
        <f>IF(O53="","",VLOOKUP(O53,Settings!H:I,2,FALSE)+IF(L53="AP",1,IF(L53="Honors",0.5,0)))</f>
        <v/>
      </c>
      <c r="S53" s="91"/>
      <c r="T53" s="92"/>
      <c r="U53" s="90" t="str">
        <f t="shared" si="20"/>
        <v/>
      </c>
      <c r="V53" s="91"/>
      <c r="W53" s="91"/>
      <c r="X53" s="118"/>
      <c r="Y53" s="7" t="str">
        <f t="shared" si="38"/>
        <v xml:space="preserve"> </v>
      </c>
      <c r="Z53" s="84"/>
      <c r="AA53" s="85"/>
      <c r="AB53" s="85"/>
      <c r="AC53" s="85"/>
      <c r="AD53" s="85"/>
      <c r="AE53" s="86"/>
      <c r="AF53" s="59"/>
      <c r="AG53" s="60"/>
      <c r="AH53" s="61"/>
      <c r="AI53" s="75"/>
      <c r="AJ53" s="76"/>
      <c r="AK53" s="77"/>
      <c r="AL53" s="87"/>
      <c r="AM53" s="88"/>
      <c r="AN53" s="89"/>
      <c r="AO53" s="90" t="str">
        <f>IF(AL53="","",VLOOKUP(AL53,Settings!H:I,2,FALSE)+IF(AI53="AP",1,IF(AI53="Honors",0.5,0)))</f>
        <v/>
      </c>
      <c r="AP53" s="91"/>
      <c r="AQ53" s="92"/>
      <c r="AR53" s="90" t="str">
        <f t="shared" si="21"/>
        <v/>
      </c>
      <c r="AS53" s="91"/>
      <c r="AT53" s="91"/>
      <c r="AU53" s="118"/>
      <c r="AV53" s="7"/>
      <c r="AW53" s="174"/>
      <c r="AX53" s="175"/>
      <c r="AY53" s="176"/>
      <c r="AZ53" s="177"/>
      <c r="BA53" s="178"/>
      <c r="BB53" s="178"/>
      <c r="BC53" s="179"/>
      <c r="BD53" s="174"/>
      <c r="BE53" s="175"/>
      <c r="BF53" s="176"/>
      <c r="BG53" s="40" t="str">
        <f>IF($BE$57="Yes","I",IF(AW53&lt;&gt;"[Select from dropdown]",IF(AW54="[Select from dropdown]","M","I"),"I"))</f>
        <v>I</v>
      </c>
      <c r="BH53" s="40"/>
      <c r="BI53" s="40"/>
      <c r="BJ53" s="40"/>
      <c r="BK53" s="40"/>
      <c r="BL53" s="7"/>
      <c r="BM53" s="7"/>
      <c r="BN53" s="7"/>
      <c r="BO53" s="8" t="str">
        <f t="shared" si="22"/>
        <v/>
      </c>
      <c r="BP53" s="9" t="str">
        <f t="shared" si="23"/>
        <v/>
      </c>
      <c r="BQ53" s="9" t="str">
        <f t="shared" si="24"/>
        <v/>
      </c>
      <c r="BR53" s="9" t="str">
        <f t="shared" si="25"/>
        <v/>
      </c>
      <c r="BS53" s="11" t="s">
        <v>69</v>
      </c>
      <c r="BT53" s="8" t="str">
        <f t="shared" si="26"/>
        <v/>
      </c>
      <c r="BU53" s="9" t="str">
        <f t="shared" si="27"/>
        <v/>
      </c>
      <c r="BV53" s="9" t="str">
        <f t="shared" si="28"/>
        <v/>
      </c>
      <c r="BW53" s="10" t="str">
        <f t="shared" si="29"/>
        <v/>
      </c>
      <c r="BX53" s="7">
        <f t="shared" si="30"/>
        <v>0</v>
      </c>
      <c r="BY53" s="7">
        <f t="shared" si="31"/>
        <v>0</v>
      </c>
      <c r="BZ53" s="7">
        <f t="shared" si="32"/>
        <v>0</v>
      </c>
      <c r="CA53" s="7">
        <f t="shared" si="33"/>
        <v>0</v>
      </c>
      <c r="CB53" s="7"/>
      <c r="CC53" s="29">
        <f t="shared" si="34"/>
        <v>0</v>
      </c>
      <c r="CD53" s="29">
        <f t="shared" si="35"/>
        <v>0</v>
      </c>
      <c r="CE53" s="7"/>
      <c r="CF53" s="29">
        <f t="shared" si="36"/>
        <v>0</v>
      </c>
      <c r="CG53" s="29">
        <f t="shared" si="37"/>
        <v>0</v>
      </c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4.65" customHeight="1">
      <c r="A54" s="7"/>
      <c r="B54" s="7"/>
      <c r="C54" s="84"/>
      <c r="D54" s="85"/>
      <c r="E54" s="85"/>
      <c r="F54" s="85"/>
      <c r="G54" s="85"/>
      <c r="H54" s="86"/>
      <c r="I54" s="59"/>
      <c r="J54" s="60"/>
      <c r="K54" s="61"/>
      <c r="L54" s="75"/>
      <c r="M54" s="76"/>
      <c r="N54" s="77"/>
      <c r="O54" s="87"/>
      <c r="P54" s="88"/>
      <c r="Q54" s="89"/>
      <c r="R54" s="90" t="str">
        <f>IF(O54="","",VLOOKUP(O54,Settings!H:I,2,FALSE)+IF(L54="AP",1,IF(L54="Honors",0.5,0)))</f>
        <v/>
      </c>
      <c r="S54" s="91"/>
      <c r="T54" s="92"/>
      <c r="U54" s="90" t="str">
        <f t="shared" si="20"/>
        <v/>
      </c>
      <c r="V54" s="91"/>
      <c r="W54" s="91"/>
      <c r="X54" s="118"/>
      <c r="Y54" s="7" t="str">
        <f t="shared" si="38"/>
        <v xml:space="preserve"> </v>
      </c>
      <c r="Z54" s="84"/>
      <c r="AA54" s="85"/>
      <c r="AB54" s="85"/>
      <c r="AC54" s="85"/>
      <c r="AD54" s="85"/>
      <c r="AE54" s="86"/>
      <c r="AF54" s="59"/>
      <c r="AG54" s="60"/>
      <c r="AH54" s="61"/>
      <c r="AI54" s="75"/>
      <c r="AJ54" s="76"/>
      <c r="AK54" s="77"/>
      <c r="AL54" s="87"/>
      <c r="AM54" s="88"/>
      <c r="AN54" s="89"/>
      <c r="AO54" s="90" t="str">
        <f>IF(AL54="","",VLOOKUP(AL54,Settings!H:I,2,FALSE)+IF(AI54="AP",1,IF(AI54="Honors",0.5,0)))</f>
        <v/>
      </c>
      <c r="AP54" s="91"/>
      <c r="AQ54" s="92"/>
      <c r="AR54" s="90" t="str">
        <f t="shared" si="21"/>
        <v/>
      </c>
      <c r="AS54" s="91"/>
      <c r="AT54" s="91"/>
      <c r="AU54" s="118"/>
      <c r="AV54" s="7"/>
      <c r="AW54" s="174"/>
      <c r="AX54" s="175"/>
      <c r="AY54" s="176"/>
      <c r="AZ54" s="177"/>
      <c r="BA54" s="178"/>
      <c r="BB54" s="178"/>
      <c r="BC54" s="179"/>
      <c r="BD54" s="174"/>
      <c r="BE54" s="175"/>
      <c r="BF54" s="176"/>
      <c r="BG54" s="7"/>
      <c r="BH54" s="7"/>
      <c r="BI54" s="7"/>
      <c r="BJ54" s="7"/>
      <c r="BK54" s="7"/>
      <c r="BL54" s="7"/>
      <c r="BM54" s="7"/>
      <c r="BN54" s="7"/>
      <c r="BO54" s="8" t="str">
        <f t="shared" si="22"/>
        <v/>
      </c>
      <c r="BP54" s="9" t="str">
        <f t="shared" si="23"/>
        <v/>
      </c>
      <c r="BQ54" s="9" t="str">
        <f t="shared" si="24"/>
        <v/>
      </c>
      <c r="BR54" s="9" t="str">
        <f t="shared" si="25"/>
        <v/>
      </c>
      <c r="BS54" s="11" t="s">
        <v>69</v>
      </c>
      <c r="BT54" s="8" t="str">
        <f t="shared" si="26"/>
        <v/>
      </c>
      <c r="BU54" s="9" t="str">
        <f t="shared" si="27"/>
        <v/>
      </c>
      <c r="BV54" s="9" t="str">
        <f t="shared" si="28"/>
        <v/>
      </c>
      <c r="BW54" s="10" t="str">
        <f t="shared" si="29"/>
        <v/>
      </c>
      <c r="BX54" s="7">
        <f t="shared" si="30"/>
        <v>0</v>
      </c>
      <c r="BY54" s="7">
        <f t="shared" si="31"/>
        <v>0</v>
      </c>
      <c r="BZ54" s="7">
        <f t="shared" si="32"/>
        <v>0</v>
      </c>
      <c r="CA54" s="7">
        <f t="shared" si="33"/>
        <v>0</v>
      </c>
      <c r="CB54" s="7"/>
      <c r="CC54" s="29">
        <f t="shared" si="34"/>
        <v>0</v>
      </c>
      <c r="CD54" s="29">
        <f t="shared" si="35"/>
        <v>0</v>
      </c>
      <c r="CE54" s="7"/>
      <c r="CF54" s="29">
        <f t="shared" si="36"/>
        <v>0</v>
      </c>
      <c r="CG54" s="29">
        <f t="shared" si="37"/>
        <v>0</v>
      </c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4.65" customHeight="1">
      <c r="A55" s="7"/>
      <c r="B55" s="7"/>
      <c r="C55" s="84"/>
      <c r="D55" s="85"/>
      <c r="E55" s="85"/>
      <c r="F55" s="85"/>
      <c r="G55" s="85"/>
      <c r="H55" s="86"/>
      <c r="I55" s="59"/>
      <c r="J55" s="60"/>
      <c r="K55" s="61"/>
      <c r="L55" s="75"/>
      <c r="M55" s="76"/>
      <c r="N55" s="77"/>
      <c r="O55" s="87"/>
      <c r="P55" s="88"/>
      <c r="Q55" s="89"/>
      <c r="R55" s="90" t="str">
        <f>IF(O55="","",VLOOKUP(O55,Settings!H:I,2,FALSE)+IF(L55="AP",1,IF(L55="Honors",0.5,0)))</f>
        <v/>
      </c>
      <c r="S55" s="91"/>
      <c r="T55" s="92"/>
      <c r="U55" s="90" t="str">
        <f t="shared" si="20"/>
        <v/>
      </c>
      <c r="V55" s="91"/>
      <c r="W55" s="91"/>
      <c r="X55" s="118"/>
      <c r="Y55" s="7" t="str">
        <f t="shared" si="38"/>
        <v xml:space="preserve"> </v>
      </c>
      <c r="Z55" s="84"/>
      <c r="AA55" s="85"/>
      <c r="AB55" s="85"/>
      <c r="AC55" s="85"/>
      <c r="AD55" s="85"/>
      <c r="AE55" s="86"/>
      <c r="AF55" s="59"/>
      <c r="AG55" s="60"/>
      <c r="AH55" s="61"/>
      <c r="AI55" s="75"/>
      <c r="AJ55" s="76"/>
      <c r="AK55" s="77"/>
      <c r="AL55" s="87"/>
      <c r="AM55" s="88"/>
      <c r="AN55" s="89"/>
      <c r="AO55" s="90" t="str">
        <f>IF(AL55="","",VLOOKUP(AL55,Settings!H:I,2,FALSE)+IF(AI55="AP",1,IF(AI55="Honors",0.5,0)))</f>
        <v/>
      </c>
      <c r="AP55" s="91"/>
      <c r="AQ55" s="92"/>
      <c r="AR55" s="90" t="str">
        <f t="shared" si="21"/>
        <v/>
      </c>
      <c r="AS55" s="91"/>
      <c r="AT55" s="91"/>
      <c r="AU55" s="118"/>
      <c r="AV55" s="7"/>
      <c r="AW55" s="41"/>
      <c r="AX55" s="9"/>
      <c r="AY55" s="9"/>
      <c r="AZ55" s="9"/>
      <c r="BA55" s="9"/>
      <c r="BB55" s="9"/>
      <c r="BC55" s="9"/>
      <c r="BD55" s="9"/>
      <c r="BE55" s="9"/>
      <c r="BF55" s="42"/>
      <c r="BG55" s="9"/>
      <c r="BH55" s="9"/>
      <c r="BI55" s="9"/>
      <c r="BJ55" s="9"/>
      <c r="BK55" s="9"/>
      <c r="BL55" s="7"/>
      <c r="BM55" s="7"/>
      <c r="BN55" s="7"/>
      <c r="BO55" s="8" t="str">
        <f t="shared" si="22"/>
        <v/>
      </c>
      <c r="BP55" s="9" t="str">
        <f t="shared" si="23"/>
        <v/>
      </c>
      <c r="BQ55" s="9" t="str">
        <f t="shared" si="24"/>
        <v/>
      </c>
      <c r="BR55" s="9" t="str">
        <f t="shared" si="25"/>
        <v/>
      </c>
      <c r="BS55" s="11" t="s">
        <v>69</v>
      </c>
      <c r="BT55" s="8" t="str">
        <f t="shared" si="26"/>
        <v/>
      </c>
      <c r="BU55" s="9" t="str">
        <f t="shared" si="27"/>
        <v/>
      </c>
      <c r="BV55" s="9" t="str">
        <f t="shared" si="28"/>
        <v/>
      </c>
      <c r="BW55" s="10" t="str">
        <f t="shared" si="29"/>
        <v/>
      </c>
      <c r="BX55" s="7">
        <f t="shared" si="30"/>
        <v>0</v>
      </c>
      <c r="BY55" s="7">
        <f t="shared" si="31"/>
        <v>0</v>
      </c>
      <c r="BZ55" s="7">
        <f t="shared" si="32"/>
        <v>0</v>
      </c>
      <c r="CA55" s="7">
        <f t="shared" si="33"/>
        <v>0</v>
      </c>
      <c r="CB55" s="7"/>
      <c r="CC55" s="29">
        <f t="shared" si="34"/>
        <v>0</v>
      </c>
      <c r="CD55" s="29">
        <f t="shared" si="35"/>
        <v>0</v>
      </c>
      <c r="CE55" s="7"/>
      <c r="CF55" s="29">
        <f t="shared" si="36"/>
        <v>0</v>
      </c>
      <c r="CG55" s="29">
        <f t="shared" si="37"/>
        <v>0</v>
      </c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1:100" ht="14.65" customHeight="1">
      <c r="A56" s="7"/>
      <c r="B56" s="7"/>
      <c r="C56" s="84"/>
      <c r="D56" s="85"/>
      <c r="E56" s="85"/>
      <c r="F56" s="85"/>
      <c r="G56" s="85"/>
      <c r="H56" s="86"/>
      <c r="I56" s="59"/>
      <c r="J56" s="60"/>
      <c r="K56" s="61"/>
      <c r="L56" s="75"/>
      <c r="M56" s="76"/>
      <c r="N56" s="77"/>
      <c r="O56" s="87"/>
      <c r="P56" s="88"/>
      <c r="Q56" s="89"/>
      <c r="R56" s="90" t="str">
        <f>IF(O56="","",VLOOKUP(O56,Settings!H:I,2,FALSE)+IF(L56="AP",1,IF(L56="Honors",0.5,0)))</f>
        <v/>
      </c>
      <c r="S56" s="91"/>
      <c r="T56" s="92"/>
      <c r="U56" s="90" t="str">
        <f t="shared" si="20"/>
        <v/>
      </c>
      <c r="V56" s="91"/>
      <c r="W56" s="91"/>
      <c r="X56" s="118"/>
      <c r="Y56" s="7" t="str">
        <f t="shared" si="38"/>
        <v xml:space="preserve"> </v>
      </c>
      <c r="Z56" s="84"/>
      <c r="AA56" s="85"/>
      <c r="AB56" s="85"/>
      <c r="AC56" s="85"/>
      <c r="AD56" s="85"/>
      <c r="AE56" s="86"/>
      <c r="AF56" s="59"/>
      <c r="AG56" s="60"/>
      <c r="AH56" s="61"/>
      <c r="AI56" s="75"/>
      <c r="AJ56" s="76"/>
      <c r="AK56" s="77"/>
      <c r="AL56" s="87"/>
      <c r="AM56" s="88"/>
      <c r="AN56" s="89"/>
      <c r="AO56" s="90" t="str">
        <f>IF(AL56="","",VLOOKUP(AL56,Settings!H:I,2,FALSE)+IF(AI56="AP",1,IF(AI56="Honors",0.5,0)))</f>
        <v/>
      </c>
      <c r="AP56" s="91"/>
      <c r="AQ56" s="92"/>
      <c r="AR56" s="90" t="str">
        <f t="shared" si="21"/>
        <v/>
      </c>
      <c r="AS56" s="91"/>
      <c r="AT56" s="91"/>
      <c r="AU56" s="118"/>
      <c r="AV56" s="7"/>
      <c r="AW56" s="116" t="s">
        <v>58</v>
      </c>
      <c r="AX56" s="117"/>
      <c r="AY56" s="117"/>
      <c r="AZ56" s="117"/>
      <c r="BA56" s="117"/>
      <c r="BB56" s="117"/>
      <c r="BC56" s="117"/>
      <c r="BD56" s="9"/>
      <c r="BE56" s="9"/>
      <c r="BF56" s="42"/>
      <c r="BG56" s="7"/>
      <c r="BH56" s="7"/>
      <c r="BI56" s="7"/>
      <c r="BJ56" s="7"/>
      <c r="BK56" s="7"/>
      <c r="BL56" s="7"/>
      <c r="BM56" s="7"/>
      <c r="BN56" s="7"/>
      <c r="BO56" s="8" t="str">
        <f t="shared" si="22"/>
        <v/>
      </c>
      <c r="BP56" s="9" t="str">
        <f t="shared" si="23"/>
        <v/>
      </c>
      <c r="BQ56" s="9" t="str">
        <f t="shared" si="24"/>
        <v/>
      </c>
      <c r="BR56" s="9" t="str">
        <f t="shared" si="25"/>
        <v/>
      </c>
      <c r="BS56" s="11" t="s">
        <v>69</v>
      </c>
      <c r="BT56" s="8" t="str">
        <f t="shared" si="26"/>
        <v/>
      </c>
      <c r="BU56" s="9" t="str">
        <f t="shared" si="27"/>
        <v/>
      </c>
      <c r="BV56" s="9" t="str">
        <f t="shared" si="28"/>
        <v/>
      </c>
      <c r="BW56" s="10" t="str">
        <f t="shared" si="29"/>
        <v/>
      </c>
      <c r="BX56" s="7">
        <f t="shared" si="30"/>
        <v>0</v>
      </c>
      <c r="BY56" s="7">
        <f t="shared" si="31"/>
        <v>0</v>
      </c>
      <c r="BZ56" s="7">
        <f t="shared" si="32"/>
        <v>0</v>
      </c>
      <c r="CA56" s="7">
        <f t="shared" si="33"/>
        <v>0</v>
      </c>
      <c r="CB56" s="7"/>
      <c r="CC56" s="29">
        <f t="shared" si="34"/>
        <v>0</v>
      </c>
      <c r="CD56" s="29">
        <f t="shared" si="35"/>
        <v>0</v>
      </c>
      <c r="CE56" s="7"/>
      <c r="CF56" s="29">
        <f t="shared" si="36"/>
        <v>0</v>
      </c>
      <c r="CG56" s="29">
        <f t="shared" si="37"/>
        <v>0</v>
      </c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1:100" ht="14.65" customHeight="1">
      <c r="A57" s="7"/>
      <c r="B57" s="7"/>
      <c r="C57" s="84"/>
      <c r="D57" s="85"/>
      <c r="E57" s="85"/>
      <c r="F57" s="85"/>
      <c r="G57" s="85"/>
      <c r="H57" s="86"/>
      <c r="I57" s="59"/>
      <c r="J57" s="60"/>
      <c r="K57" s="61"/>
      <c r="L57" s="75"/>
      <c r="M57" s="76"/>
      <c r="N57" s="77"/>
      <c r="O57" s="87"/>
      <c r="P57" s="88"/>
      <c r="Q57" s="89"/>
      <c r="R57" s="90" t="str">
        <f>IF(O57="","",VLOOKUP(O57,Settings!H:I,2,FALSE)+IF(L57="AP",1,IF(L57="Honors",0.5,0)))</f>
        <v/>
      </c>
      <c r="S57" s="91"/>
      <c r="T57" s="92"/>
      <c r="U57" s="90" t="str">
        <f t="shared" si="20"/>
        <v/>
      </c>
      <c r="V57" s="91"/>
      <c r="W57" s="91"/>
      <c r="X57" s="118"/>
      <c r="Y57" s="7" t="str">
        <f t="shared" si="38"/>
        <v xml:space="preserve"> </v>
      </c>
      <c r="Z57" s="84"/>
      <c r="AA57" s="85"/>
      <c r="AB57" s="85"/>
      <c r="AC57" s="85"/>
      <c r="AD57" s="85"/>
      <c r="AE57" s="86"/>
      <c r="AF57" s="59"/>
      <c r="AG57" s="60"/>
      <c r="AH57" s="61"/>
      <c r="AI57" s="75"/>
      <c r="AJ57" s="76"/>
      <c r="AK57" s="77"/>
      <c r="AL57" s="87"/>
      <c r="AM57" s="88"/>
      <c r="AN57" s="89"/>
      <c r="AO57" s="90" t="str">
        <f>IF(AL57="","",VLOOKUP(AL57,Settings!H:I,2,FALSE)+IF(AI57="AP",1,IF(AI57="Honors",0.5,0)))</f>
        <v/>
      </c>
      <c r="AP57" s="91"/>
      <c r="AQ57" s="92"/>
      <c r="AR57" s="90" t="str">
        <f t="shared" si="21"/>
        <v/>
      </c>
      <c r="AS57" s="91"/>
      <c r="AT57" s="91"/>
      <c r="AU57" s="118"/>
      <c r="AV57" s="7"/>
      <c r="AW57" s="116"/>
      <c r="AX57" s="117"/>
      <c r="AY57" s="117"/>
      <c r="AZ57" s="117"/>
      <c r="BA57" s="117"/>
      <c r="BB57" s="117"/>
      <c r="BC57" s="117"/>
      <c r="BD57" s="9"/>
      <c r="BE57" s="114" t="s">
        <v>24</v>
      </c>
      <c r="BF57" s="115"/>
      <c r="BG57" s="7"/>
      <c r="BH57" s="7"/>
      <c r="BI57" s="7"/>
      <c r="BJ57" s="7"/>
      <c r="BK57" s="7"/>
      <c r="BL57" s="7"/>
      <c r="BM57" s="7"/>
      <c r="BN57" s="7"/>
      <c r="BO57" s="8" t="str">
        <f t="shared" si="22"/>
        <v/>
      </c>
      <c r="BP57" s="9" t="str">
        <f t="shared" si="23"/>
        <v/>
      </c>
      <c r="BQ57" s="9" t="str">
        <f t="shared" si="24"/>
        <v/>
      </c>
      <c r="BR57" s="9" t="str">
        <f t="shared" si="25"/>
        <v/>
      </c>
      <c r="BS57" s="11" t="s">
        <v>69</v>
      </c>
      <c r="BT57" s="8" t="str">
        <f t="shared" si="26"/>
        <v/>
      </c>
      <c r="BU57" s="9" t="str">
        <f t="shared" si="27"/>
        <v/>
      </c>
      <c r="BV57" s="9" t="str">
        <f t="shared" si="28"/>
        <v/>
      </c>
      <c r="BW57" s="10" t="str">
        <f t="shared" si="29"/>
        <v/>
      </c>
      <c r="BX57" s="7">
        <f t="shared" si="30"/>
        <v>0</v>
      </c>
      <c r="BY57" s="7">
        <f t="shared" si="31"/>
        <v>0</v>
      </c>
      <c r="BZ57" s="7">
        <f t="shared" si="32"/>
        <v>0</v>
      </c>
      <c r="CA57" s="7">
        <f t="shared" si="33"/>
        <v>0</v>
      </c>
      <c r="CB57" s="7"/>
      <c r="CC57" s="29">
        <f t="shared" si="34"/>
        <v>0</v>
      </c>
      <c r="CD57" s="29">
        <f t="shared" si="35"/>
        <v>0</v>
      </c>
      <c r="CE57" s="7"/>
      <c r="CF57" s="29">
        <f t="shared" si="36"/>
        <v>0</v>
      </c>
      <c r="CG57" s="29">
        <f t="shared" si="37"/>
        <v>0</v>
      </c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100" ht="14.65" customHeight="1">
      <c r="A58" s="7"/>
      <c r="B58" s="7"/>
      <c r="C58" s="84"/>
      <c r="D58" s="85"/>
      <c r="E58" s="85"/>
      <c r="F58" s="85"/>
      <c r="G58" s="85"/>
      <c r="H58" s="86"/>
      <c r="I58" s="59"/>
      <c r="J58" s="60"/>
      <c r="K58" s="61"/>
      <c r="L58" s="75"/>
      <c r="M58" s="76"/>
      <c r="N58" s="77"/>
      <c r="O58" s="87"/>
      <c r="P58" s="88"/>
      <c r="Q58" s="89"/>
      <c r="R58" s="90" t="str">
        <f>IF(O58="","",VLOOKUP(O58,Settings!H:I,2,FALSE)+IF(L58="AP",1,IF(L58="Honors",0.5,0)))</f>
        <v/>
      </c>
      <c r="S58" s="91"/>
      <c r="T58" s="92"/>
      <c r="U58" s="90" t="str">
        <f t="shared" si="20"/>
        <v/>
      </c>
      <c r="V58" s="91"/>
      <c r="W58" s="91"/>
      <c r="X58" s="118"/>
      <c r="Y58" s="7" t="str">
        <f t="shared" si="38"/>
        <v xml:space="preserve"> </v>
      </c>
      <c r="Z58" s="84"/>
      <c r="AA58" s="85"/>
      <c r="AB58" s="85"/>
      <c r="AC58" s="85"/>
      <c r="AD58" s="85"/>
      <c r="AE58" s="86"/>
      <c r="AF58" s="59"/>
      <c r="AG58" s="60"/>
      <c r="AH58" s="61"/>
      <c r="AI58" s="75"/>
      <c r="AJ58" s="76"/>
      <c r="AK58" s="77"/>
      <c r="AL58" s="87"/>
      <c r="AM58" s="88"/>
      <c r="AN58" s="89"/>
      <c r="AO58" s="90" t="str">
        <f>IF(AL58="","",VLOOKUP(AL58,Settings!H:I,2,FALSE)+IF(AI58="AP",1,IF(AI58="Honors",0.5,0)))</f>
        <v/>
      </c>
      <c r="AP58" s="91"/>
      <c r="AQ58" s="92"/>
      <c r="AR58" s="90" t="str">
        <f t="shared" si="21"/>
        <v/>
      </c>
      <c r="AS58" s="91"/>
      <c r="AT58" s="91"/>
      <c r="AU58" s="118"/>
      <c r="AV58" s="7"/>
      <c r="AW58" s="43"/>
      <c r="AX58" s="44"/>
      <c r="AY58" s="44"/>
      <c r="AZ58" s="44"/>
      <c r="BA58" s="44"/>
      <c r="BB58" s="44"/>
      <c r="BC58" s="44"/>
      <c r="BD58" s="44"/>
      <c r="BE58" s="44"/>
      <c r="BF58" s="45"/>
      <c r="BG58" s="7"/>
      <c r="BH58" s="7"/>
      <c r="BI58" s="7"/>
      <c r="BJ58" s="7"/>
      <c r="BK58" s="7"/>
      <c r="BL58" s="7"/>
      <c r="BM58" s="7"/>
      <c r="BN58" s="7"/>
      <c r="BO58" s="8" t="str">
        <f t="shared" si="22"/>
        <v/>
      </c>
      <c r="BP58" s="9" t="str">
        <f t="shared" si="23"/>
        <v/>
      </c>
      <c r="BQ58" s="9" t="str">
        <f t="shared" si="24"/>
        <v/>
      </c>
      <c r="BR58" s="9" t="str">
        <f t="shared" si="25"/>
        <v/>
      </c>
      <c r="BS58" s="11" t="s">
        <v>69</v>
      </c>
      <c r="BT58" s="8" t="str">
        <f t="shared" si="26"/>
        <v/>
      </c>
      <c r="BU58" s="9" t="str">
        <f t="shared" si="27"/>
        <v/>
      </c>
      <c r="BV58" s="9" t="str">
        <f t="shared" si="28"/>
        <v/>
      </c>
      <c r="BW58" s="10" t="str">
        <f t="shared" si="29"/>
        <v/>
      </c>
      <c r="BX58" s="7">
        <f t="shared" si="30"/>
        <v>0</v>
      </c>
      <c r="BY58" s="7">
        <f t="shared" si="31"/>
        <v>0</v>
      </c>
      <c r="BZ58" s="7">
        <f t="shared" si="32"/>
        <v>0</v>
      </c>
      <c r="CA58" s="7">
        <f t="shared" si="33"/>
        <v>0</v>
      </c>
      <c r="CB58" s="7"/>
      <c r="CC58" s="29">
        <f t="shared" si="34"/>
        <v>0</v>
      </c>
      <c r="CD58" s="29">
        <f t="shared" si="35"/>
        <v>0</v>
      </c>
      <c r="CE58" s="7"/>
      <c r="CF58" s="29">
        <f t="shared" si="36"/>
        <v>0</v>
      </c>
      <c r="CG58" s="29">
        <f t="shared" si="37"/>
        <v>0</v>
      </c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</row>
    <row r="59" spans="1:100" ht="14.65" customHeight="1">
      <c r="A59" s="7"/>
      <c r="B59" s="7"/>
      <c r="C59" s="84"/>
      <c r="D59" s="85"/>
      <c r="E59" s="85"/>
      <c r="F59" s="85"/>
      <c r="G59" s="85"/>
      <c r="H59" s="86"/>
      <c r="I59" s="59"/>
      <c r="J59" s="60"/>
      <c r="K59" s="61"/>
      <c r="L59" s="75"/>
      <c r="M59" s="76"/>
      <c r="N59" s="77"/>
      <c r="O59" s="87"/>
      <c r="P59" s="88"/>
      <c r="Q59" s="89"/>
      <c r="R59" s="90" t="str">
        <f>IF(O59="","",VLOOKUP(O59,Settings!H:I,2,FALSE)+IF(L59="AP",1,IF(L59="Honors",0.5,0)))</f>
        <v/>
      </c>
      <c r="S59" s="91"/>
      <c r="T59" s="92"/>
      <c r="U59" s="90" t="str">
        <f t="shared" si="20"/>
        <v/>
      </c>
      <c r="V59" s="91"/>
      <c r="W59" s="91"/>
      <c r="X59" s="118"/>
      <c r="Y59" s="7" t="str">
        <f t="shared" si="38"/>
        <v xml:space="preserve"> </v>
      </c>
      <c r="Z59" s="84"/>
      <c r="AA59" s="85"/>
      <c r="AB59" s="85"/>
      <c r="AC59" s="85"/>
      <c r="AD59" s="85"/>
      <c r="AE59" s="86"/>
      <c r="AF59" s="59"/>
      <c r="AG59" s="60"/>
      <c r="AH59" s="61"/>
      <c r="AI59" s="75"/>
      <c r="AJ59" s="76"/>
      <c r="AK59" s="77"/>
      <c r="AL59" s="87"/>
      <c r="AM59" s="88"/>
      <c r="AN59" s="89"/>
      <c r="AO59" s="90" t="str">
        <f>IF(AL59="","",VLOOKUP(AL59,Settings!H:I,2,FALSE)+IF(AI59="AP",1,IF(AI59="Honors",0.5,0)))</f>
        <v/>
      </c>
      <c r="AP59" s="91"/>
      <c r="AQ59" s="92"/>
      <c r="AR59" s="90" t="str">
        <f t="shared" si="21"/>
        <v/>
      </c>
      <c r="AS59" s="91"/>
      <c r="AT59" s="91"/>
      <c r="AU59" s="118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8" t="str">
        <f t="shared" si="22"/>
        <v/>
      </c>
      <c r="BP59" s="9" t="str">
        <f t="shared" si="23"/>
        <v/>
      </c>
      <c r="BQ59" s="9" t="str">
        <f t="shared" si="24"/>
        <v/>
      </c>
      <c r="BR59" s="9" t="str">
        <f t="shared" si="25"/>
        <v/>
      </c>
      <c r="BS59" s="11" t="s">
        <v>69</v>
      </c>
      <c r="BT59" s="8" t="str">
        <f t="shared" si="26"/>
        <v/>
      </c>
      <c r="BU59" s="9" t="str">
        <f t="shared" si="27"/>
        <v/>
      </c>
      <c r="BV59" s="9" t="str">
        <f t="shared" si="28"/>
        <v/>
      </c>
      <c r="BW59" s="10" t="str">
        <f t="shared" si="29"/>
        <v/>
      </c>
      <c r="BX59" s="7">
        <f t="shared" si="30"/>
        <v>0</v>
      </c>
      <c r="BY59" s="7">
        <f t="shared" si="31"/>
        <v>0</v>
      </c>
      <c r="BZ59" s="7">
        <f t="shared" si="32"/>
        <v>0</v>
      </c>
      <c r="CA59" s="7">
        <f t="shared" si="33"/>
        <v>0</v>
      </c>
      <c r="CB59" s="7"/>
      <c r="CC59" s="29">
        <f t="shared" si="34"/>
        <v>0</v>
      </c>
      <c r="CD59" s="29">
        <f t="shared" si="35"/>
        <v>0</v>
      </c>
      <c r="CE59" s="7"/>
      <c r="CF59" s="29">
        <f t="shared" si="36"/>
        <v>0</v>
      </c>
      <c r="CG59" s="29">
        <f t="shared" si="37"/>
        <v>0</v>
      </c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</row>
    <row r="60" spans="1:100" ht="14.65" customHeight="1">
      <c r="A60" s="7"/>
      <c r="B60" s="7"/>
      <c r="C60" s="78" t="s">
        <v>26</v>
      </c>
      <c r="D60" s="79"/>
      <c r="E60" s="79"/>
      <c r="F60" s="79"/>
      <c r="G60" s="79"/>
      <c r="H60" s="80"/>
      <c r="I60" s="30"/>
      <c r="J60" s="30"/>
      <c r="K60" s="30"/>
      <c r="L60" s="30"/>
      <c r="M60" s="30"/>
      <c r="N60" s="30"/>
      <c r="O60" s="81" t="str">
        <f>"-----&gt;"</f>
        <v>-----&gt;</v>
      </c>
      <c r="P60" s="82"/>
      <c r="Q60" s="83"/>
      <c r="R60" s="119" t="str">
        <f>IFERROR(SUMPRODUCT(R48:R59,U48:U59)/U60,"")</f>
        <v/>
      </c>
      <c r="S60" s="120"/>
      <c r="T60" s="120"/>
      <c r="U60" s="121">
        <f>SUM(U48:U59)</f>
        <v>0</v>
      </c>
      <c r="V60" s="122"/>
      <c r="W60" s="122"/>
      <c r="X60" s="123"/>
      <c r="Y60" s="7"/>
      <c r="Z60" s="78" t="s">
        <v>26</v>
      </c>
      <c r="AA60" s="79"/>
      <c r="AB60" s="79"/>
      <c r="AC60" s="79"/>
      <c r="AD60" s="79"/>
      <c r="AE60" s="80"/>
      <c r="AF60" s="30"/>
      <c r="AG60" s="30"/>
      <c r="AH60" s="30"/>
      <c r="AI60" s="30"/>
      <c r="AJ60" s="30"/>
      <c r="AK60" s="30"/>
      <c r="AL60" s="81" t="str">
        <f>"-----&gt;"</f>
        <v>-----&gt;</v>
      </c>
      <c r="AM60" s="82"/>
      <c r="AN60" s="83"/>
      <c r="AO60" s="119" t="str">
        <f>IFERROR(SUMPRODUCT(AO48:AO59,AR48:AR59)/AR60,"")</f>
        <v/>
      </c>
      <c r="AP60" s="120"/>
      <c r="AQ60" s="120"/>
      <c r="AR60" s="121">
        <f>SUM(AR48:AR59)</f>
        <v>0</v>
      </c>
      <c r="AS60" s="122"/>
      <c r="AT60" s="122"/>
      <c r="AU60" s="123"/>
      <c r="AV60" s="7"/>
      <c r="AW60" s="197" t="s">
        <v>60</v>
      </c>
      <c r="AX60" s="198"/>
      <c r="AY60" s="198"/>
      <c r="AZ60" s="198"/>
      <c r="BA60" s="198"/>
      <c r="BB60" s="198"/>
      <c r="BC60" s="198"/>
      <c r="BD60" s="198"/>
      <c r="BE60" s="198"/>
      <c r="BF60" s="199"/>
      <c r="BG60" s="7"/>
      <c r="BH60" s="7"/>
      <c r="BI60" s="7"/>
      <c r="BJ60" s="7"/>
      <c r="BK60" s="7"/>
      <c r="BL60" s="7"/>
      <c r="BM60" s="7"/>
      <c r="BN60" s="7"/>
      <c r="BO60" s="8"/>
      <c r="BP60" s="9"/>
      <c r="BQ60" s="9"/>
      <c r="BR60" s="10"/>
      <c r="BS60" s="11"/>
      <c r="BT60" s="8"/>
      <c r="BU60" s="9"/>
      <c r="BV60" s="9"/>
      <c r="BW60" s="10"/>
      <c r="BX60" s="29">
        <f>SUM(BX48:BX59)</f>
        <v>0</v>
      </c>
      <c r="BY60" s="29">
        <f>SUM(BY48:BY59)</f>
        <v>0</v>
      </c>
      <c r="BZ60" s="29">
        <f>SUM(BZ48:BZ59)</f>
        <v>0</v>
      </c>
      <c r="CA60" s="29">
        <f>SUM(CA48:CA59)</f>
        <v>0</v>
      </c>
      <c r="CB60" s="7"/>
      <c r="CC60" s="29">
        <f>SUM(CC48:CC59)</f>
        <v>0</v>
      </c>
      <c r="CD60" s="29">
        <f>SUM(CD48:CD59)</f>
        <v>0</v>
      </c>
      <c r="CE60" s="7"/>
      <c r="CF60" s="29">
        <f>SUM(CF48:CF59)</f>
        <v>0</v>
      </c>
      <c r="CG60" s="29">
        <f>SUM(CG48:CG59)</f>
        <v>0</v>
      </c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</row>
    <row r="61" spans="1:100" ht="11.45" customHeight="1">
      <c r="A61" s="7"/>
      <c r="B61" s="7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3"/>
      <c r="Y61" s="7"/>
      <c r="Z61" s="31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3"/>
      <c r="AV61" s="7"/>
      <c r="AW61" s="200"/>
      <c r="AX61" s="201"/>
      <c r="AY61" s="201"/>
      <c r="AZ61" s="201"/>
      <c r="BA61" s="201"/>
      <c r="BB61" s="201"/>
      <c r="BC61" s="201"/>
      <c r="BD61" s="201"/>
      <c r="BE61" s="201"/>
      <c r="BF61" s="202"/>
      <c r="BG61" s="7"/>
      <c r="BH61" s="7"/>
      <c r="BI61" s="7"/>
      <c r="BJ61" s="7"/>
      <c r="BK61" s="7"/>
      <c r="BL61" s="7"/>
      <c r="BM61" s="7"/>
      <c r="BN61" s="7"/>
      <c r="BO61" s="8"/>
      <c r="BP61" s="9"/>
      <c r="BQ61" s="9"/>
      <c r="BR61" s="10"/>
      <c r="BS61" s="11"/>
      <c r="BT61" s="8"/>
      <c r="BU61" s="9"/>
      <c r="BV61" s="9"/>
      <c r="BW61" s="10"/>
      <c r="BX61" s="29" t="e">
        <f>BX60/BY60</f>
        <v>#DIV/0!</v>
      </c>
      <c r="BY61" s="7"/>
      <c r="BZ61" s="29" t="e">
        <f>BZ60/CA60</f>
        <v>#DIV/0!</v>
      </c>
      <c r="CA61" s="7"/>
      <c r="CB61" s="7"/>
      <c r="CC61" s="29" t="e">
        <f>CC60/CD60</f>
        <v>#DIV/0!</v>
      </c>
      <c r="CD61" s="7"/>
      <c r="CE61" s="7"/>
      <c r="CF61" s="29" t="e">
        <f>CF60/CG60</f>
        <v>#DIV/0!</v>
      </c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</row>
    <row r="62" spans="1:100" ht="12.75" customHeight="1" outlineLevel="1">
      <c r="A62" s="7"/>
      <c r="B62" s="7"/>
      <c r="C62" s="34"/>
      <c r="D62" s="9"/>
      <c r="E62" s="9"/>
      <c r="F62" s="35" t="str">
        <f>CONCATENATE("Are all ",C43," course names and grades entered?")</f>
        <v>Are all 11TH GRADE course names and grades entered?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96" t="s">
        <v>24</v>
      </c>
      <c r="V62" s="196"/>
      <c r="W62" s="9"/>
      <c r="X62" s="36"/>
      <c r="Y62" s="7"/>
      <c r="Z62" s="34"/>
      <c r="AA62" s="9"/>
      <c r="AB62" s="9"/>
      <c r="AC62" s="35" t="str">
        <f>CONCATENATE("Are all ",Z43," course names and grades entered?")</f>
        <v>Are all 12TH GRADE course names and grades entered?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196" t="s">
        <v>24</v>
      </c>
      <c r="AS62" s="196"/>
      <c r="AT62" s="9"/>
      <c r="AU62" s="36"/>
      <c r="AV62" s="7"/>
      <c r="AW62" s="203"/>
      <c r="AX62" s="204"/>
      <c r="AY62" s="204"/>
      <c r="AZ62" s="204"/>
      <c r="BA62" s="204"/>
      <c r="BB62" s="204"/>
      <c r="BC62" s="204"/>
      <c r="BD62" s="204"/>
      <c r="BE62" s="204"/>
      <c r="BF62" s="205"/>
      <c r="BG62" s="7"/>
      <c r="BH62" s="7"/>
      <c r="BI62" s="7"/>
      <c r="BJ62" s="7"/>
      <c r="BK62" s="7"/>
      <c r="BL62" s="7"/>
      <c r="BM62" s="7"/>
      <c r="BN62" s="7"/>
      <c r="BO62" s="8"/>
      <c r="BP62" s="9"/>
      <c r="BQ62" s="9"/>
      <c r="BR62" s="10"/>
      <c r="BS62" s="11"/>
      <c r="BT62" s="8"/>
      <c r="BU62" s="9"/>
      <c r="BV62" s="9"/>
      <c r="BW62" s="10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</row>
    <row r="63" spans="1:100" ht="11.45" customHeight="1">
      <c r="A63" s="7"/>
      <c r="B63" s="7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9"/>
      <c r="Y63" s="7"/>
      <c r="Z63" s="37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9"/>
      <c r="AV63" s="7"/>
      <c r="AW63" s="206"/>
      <c r="AX63" s="207"/>
      <c r="AY63" s="207"/>
      <c r="AZ63" s="207"/>
      <c r="BA63" s="207"/>
      <c r="BB63" s="207"/>
      <c r="BC63" s="207"/>
      <c r="BD63" s="207"/>
      <c r="BE63" s="207"/>
      <c r="BF63" s="208"/>
      <c r="BG63" s="7"/>
      <c r="BH63" s="7"/>
      <c r="BI63" s="7"/>
      <c r="BJ63" s="7"/>
      <c r="BK63" s="7"/>
      <c r="BL63" s="7"/>
      <c r="BM63" s="7"/>
      <c r="BN63" s="7"/>
      <c r="BO63" s="8"/>
      <c r="BP63" s="9"/>
      <c r="BQ63" s="9"/>
      <c r="BR63" s="10"/>
      <c r="BS63" s="11"/>
      <c r="BT63" s="8"/>
      <c r="BU63" s="9"/>
      <c r="BV63" s="9"/>
      <c r="BW63" s="10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</row>
    <row r="64" spans="1:100" ht="11.4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209"/>
      <c r="AX64" s="210"/>
      <c r="AY64" s="210"/>
      <c r="AZ64" s="210"/>
      <c r="BA64" s="210"/>
      <c r="BB64" s="210"/>
      <c r="BC64" s="210"/>
      <c r="BD64" s="210"/>
      <c r="BE64" s="210"/>
      <c r="BF64" s="211"/>
      <c r="BG64" s="7"/>
      <c r="BH64" s="7"/>
      <c r="BI64" s="7"/>
      <c r="BJ64" s="7"/>
      <c r="BK64" s="7"/>
      <c r="BL64" s="7"/>
      <c r="BM64" s="7"/>
      <c r="BN64" s="7"/>
      <c r="BO64" s="8"/>
      <c r="BP64" s="9"/>
      <c r="BQ64" s="9"/>
      <c r="BR64" s="10"/>
      <c r="BS64" s="11"/>
      <c r="BT64" s="8"/>
      <c r="BU64" s="9"/>
      <c r="BV64" s="9"/>
      <c r="BW64" s="10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</row>
    <row r="65" spans="1:100" ht="90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8"/>
      <c r="BP65" s="9"/>
      <c r="BQ65" s="9"/>
      <c r="BR65" s="10"/>
      <c r="BS65" s="11"/>
      <c r="BT65" s="8"/>
      <c r="BU65" s="9"/>
      <c r="BV65" s="9"/>
      <c r="BW65" s="10"/>
      <c r="BX65" s="7"/>
      <c r="BY65" s="7"/>
      <c r="BZ65" s="7"/>
      <c r="CA65" s="7"/>
      <c r="CB65" s="7"/>
      <c r="CC65" s="29">
        <f>SUM(CC38,CF38,CC60,CF60)</f>
        <v>0</v>
      </c>
      <c r="CD65" s="29">
        <f>SUM(CD38,CG38,CD60,CG60)</f>
        <v>0</v>
      </c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</row>
    <row r="66" spans="1:100" ht="11.45" customHeight="1">
      <c r="A66" s="7"/>
      <c r="B66" s="7"/>
      <c r="C66" s="186" t="s">
        <v>61</v>
      </c>
      <c r="D66" s="187"/>
      <c r="E66" s="187"/>
      <c r="F66" s="187"/>
      <c r="G66" s="187"/>
      <c r="H66" s="187"/>
      <c r="I66" s="187"/>
      <c r="J66" s="187"/>
      <c r="K66" s="7"/>
      <c r="L66" s="186" t="s">
        <v>62</v>
      </c>
      <c r="M66" s="187"/>
      <c r="N66" s="187"/>
      <c r="O66" s="187"/>
      <c r="P66" s="187"/>
      <c r="Q66" s="187"/>
      <c r="R66" s="187"/>
      <c r="S66" s="187"/>
      <c r="T66" s="7"/>
      <c r="U66" s="186" t="s">
        <v>63</v>
      </c>
      <c r="V66" s="187"/>
      <c r="W66" s="187"/>
      <c r="X66" s="187"/>
      <c r="Y66" s="187"/>
      <c r="Z66" s="187"/>
      <c r="AA66" s="187"/>
      <c r="AB66" s="18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8"/>
      <c r="BP66" s="9"/>
      <c r="BQ66" s="9"/>
      <c r="BR66" s="10"/>
      <c r="BS66" s="11"/>
      <c r="BT66" s="8"/>
      <c r="BU66" s="9"/>
      <c r="BV66" s="9"/>
      <c r="BW66" s="10"/>
      <c r="BX66" s="7"/>
      <c r="BY66" s="7"/>
      <c r="BZ66" s="7"/>
      <c r="CA66" s="7"/>
      <c r="CB66" s="7"/>
      <c r="CC66" s="7" t="e">
        <f>CC65/CD65</f>
        <v>#DIV/0!</v>
      </c>
      <c r="CD66" s="29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</row>
    <row r="67" spans="1:100" ht="11.45" customHeight="1">
      <c r="A67" s="7"/>
      <c r="B67" s="7"/>
      <c r="C67" s="188"/>
      <c r="D67" s="189"/>
      <c r="E67" s="189"/>
      <c r="F67" s="189"/>
      <c r="G67" s="189"/>
      <c r="H67" s="189"/>
      <c r="I67" s="189"/>
      <c r="J67" s="189"/>
      <c r="K67" s="7"/>
      <c r="L67" s="188"/>
      <c r="M67" s="189"/>
      <c r="N67" s="189"/>
      <c r="O67" s="189"/>
      <c r="P67" s="189"/>
      <c r="Q67" s="189"/>
      <c r="R67" s="189"/>
      <c r="S67" s="189"/>
      <c r="T67" s="7"/>
      <c r="U67" s="188"/>
      <c r="V67" s="189"/>
      <c r="W67" s="189"/>
      <c r="X67" s="189"/>
      <c r="Y67" s="189"/>
      <c r="Z67" s="189"/>
      <c r="AA67" s="189"/>
      <c r="AB67" s="189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8"/>
      <c r="BP67" s="9"/>
      <c r="BQ67" s="9"/>
      <c r="BR67" s="10"/>
      <c r="BS67" s="11"/>
      <c r="BT67" s="8"/>
      <c r="BU67" s="9"/>
      <c r="BV67" s="9"/>
      <c r="BW67" s="10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</row>
    <row r="68" spans="1:100" ht="11.45" customHeight="1">
      <c r="A68" s="7"/>
      <c r="B68" s="7"/>
      <c r="C68" s="190" t="str">
        <f>IFERROR(CC66,"")</f>
        <v/>
      </c>
      <c r="D68" s="191"/>
      <c r="E68" s="191"/>
      <c r="F68" s="191"/>
      <c r="G68" s="191"/>
      <c r="H68" s="191"/>
      <c r="I68" s="191"/>
      <c r="J68" s="192"/>
      <c r="K68" s="7"/>
      <c r="L68" s="190" t="str">
        <f>IFERROR(SUM(BX38,BZ38,BX60,BZ60)/SUM(BY38,CA38,BY60,CA60),"")</f>
        <v/>
      </c>
      <c r="M68" s="191"/>
      <c r="N68" s="191"/>
      <c r="O68" s="191"/>
      <c r="P68" s="191"/>
      <c r="Q68" s="191"/>
      <c r="R68" s="191"/>
      <c r="S68" s="192"/>
      <c r="T68" s="7"/>
      <c r="U68" s="190">
        <f>SUM(U60,AR60,AR38,U38)</f>
        <v>0</v>
      </c>
      <c r="V68" s="191"/>
      <c r="W68" s="191"/>
      <c r="X68" s="191"/>
      <c r="Y68" s="191"/>
      <c r="Z68" s="191"/>
      <c r="AA68" s="191"/>
      <c r="AB68" s="192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8"/>
      <c r="BP68" s="9"/>
      <c r="BQ68" s="9"/>
      <c r="BR68" s="10"/>
      <c r="BS68" s="11"/>
      <c r="BT68" s="8"/>
      <c r="BU68" s="9"/>
      <c r="BV68" s="9"/>
      <c r="BW68" s="10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</row>
    <row r="69" spans="1:100" ht="11.45" customHeight="1">
      <c r="A69" s="7"/>
      <c r="B69" s="7"/>
      <c r="C69" s="193"/>
      <c r="D69" s="194"/>
      <c r="E69" s="194"/>
      <c r="F69" s="194"/>
      <c r="G69" s="194"/>
      <c r="H69" s="194"/>
      <c r="I69" s="194"/>
      <c r="J69" s="195"/>
      <c r="K69" s="7"/>
      <c r="L69" s="193"/>
      <c r="M69" s="194"/>
      <c r="N69" s="194"/>
      <c r="O69" s="194"/>
      <c r="P69" s="194"/>
      <c r="Q69" s="194"/>
      <c r="R69" s="194"/>
      <c r="S69" s="195"/>
      <c r="T69" s="7"/>
      <c r="U69" s="193"/>
      <c r="V69" s="194"/>
      <c r="W69" s="194"/>
      <c r="X69" s="194"/>
      <c r="Y69" s="194"/>
      <c r="Z69" s="194"/>
      <c r="AA69" s="194"/>
      <c r="AB69" s="195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8"/>
      <c r="BP69" s="9"/>
      <c r="BQ69" s="9"/>
      <c r="BR69" s="10"/>
      <c r="BS69" s="11"/>
      <c r="BT69" s="8"/>
      <c r="BU69" s="9"/>
      <c r="BV69" s="9"/>
      <c r="BW69" s="10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</row>
    <row r="70" spans="1:100" ht="11.45" customHeight="1">
      <c r="A70" s="7"/>
      <c r="B70" s="7"/>
      <c r="C70" s="46" t="e">
        <f>SUMPRODUCT(R26:T37,U26:X37)</f>
        <v>#VALUE!</v>
      </c>
      <c r="D70" s="47">
        <f>SUM(U60,AR60,AR38,U38)</f>
        <v>0</v>
      </c>
      <c r="E70" s="46"/>
      <c r="F70" s="46"/>
      <c r="G70" s="46"/>
      <c r="H70" s="46"/>
      <c r="I70" s="46"/>
      <c r="J70" s="46"/>
      <c r="K70" s="46"/>
      <c r="L70" s="46">
        <f>SUMPRODUCT(BX48:BX59,U48:U59,BZ48:BZ59,AR48:AR59,BX26:BX37,U26:U37,BZ26:BZ37,AR26:AR37)</f>
        <v>0</v>
      </c>
      <c r="M70" s="47">
        <f>D70</f>
        <v>0</v>
      </c>
      <c r="N70" s="46"/>
      <c r="O70" s="46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8"/>
      <c r="BP70" s="9"/>
      <c r="BQ70" s="9"/>
      <c r="BR70" s="10"/>
      <c r="BS70" s="11"/>
      <c r="BT70" s="8"/>
      <c r="BU70" s="9"/>
      <c r="BV70" s="9"/>
      <c r="BW70" s="10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</row>
    <row r="71" spans="1:100" ht="124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8"/>
      <c r="BP71" s="9"/>
      <c r="BQ71" s="9"/>
      <c r="BR71" s="10"/>
      <c r="BS71" s="11"/>
      <c r="BT71" s="8"/>
      <c r="BU71" s="9"/>
      <c r="BV71" s="9"/>
      <c r="BW71" s="10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</row>
    <row r="72" spans="1:100" ht="11.4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8"/>
      <c r="BP72" s="9"/>
      <c r="BQ72" s="9"/>
      <c r="BR72" s="10"/>
      <c r="BS72" s="11"/>
      <c r="BT72" s="8"/>
      <c r="BU72" s="9"/>
      <c r="BV72" s="9"/>
      <c r="BW72" s="10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</row>
    <row r="73" spans="1:100" ht="11.4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8"/>
      <c r="BP73" s="9"/>
      <c r="BQ73" s="9"/>
      <c r="BR73" s="10"/>
      <c r="BS73" s="11"/>
      <c r="BT73" s="8"/>
      <c r="BU73" s="9"/>
      <c r="BV73" s="9"/>
      <c r="BW73" s="10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</row>
    <row r="74" spans="1:100" ht="11.45" customHeight="1" thickBot="1">
      <c r="A74" s="7"/>
      <c r="B74" s="7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8"/>
      <c r="BP74" s="9"/>
      <c r="BQ74" s="9"/>
      <c r="BR74" s="10"/>
      <c r="BS74" s="11"/>
      <c r="BT74" s="8"/>
      <c r="BU74" s="9"/>
      <c r="BV74" s="9"/>
      <c r="BW74" s="10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</row>
    <row r="75" spans="1:100" ht="11.45" customHeight="1">
      <c r="A75" s="7"/>
      <c r="B75" s="7"/>
      <c r="C75" s="50" t="s">
        <v>68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 t="s">
        <v>64</v>
      </c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 t="s">
        <v>65</v>
      </c>
      <c r="AC75" s="50"/>
      <c r="AD75" s="50"/>
      <c r="AE75" s="50"/>
      <c r="AF75" s="50"/>
      <c r="AG75" s="50"/>
      <c r="AH75" s="50"/>
      <c r="AI75" s="50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8"/>
      <c r="BP75" s="9"/>
      <c r="BQ75" s="9"/>
      <c r="BR75" s="10"/>
      <c r="BS75" s="11"/>
      <c r="BT75" s="8"/>
      <c r="BU75" s="9"/>
      <c r="BV75" s="9"/>
      <c r="BW75" s="10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</row>
    <row r="76" spans="1:100" ht="11.4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8"/>
      <c r="BP76" s="9"/>
      <c r="BQ76" s="9"/>
      <c r="BR76" s="10"/>
      <c r="BS76" s="11"/>
      <c r="BT76" s="8"/>
      <c r="BU76" s="9"/>
      <c r="BV76" s="9"/>
      <c r="BW76" s="10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</row>
    <row r="77" spans="1:100" ht="11.4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8"/>
      <c r="BP77" s="9"/>
      <c r="BQ77" s="9"/>
      <c r="BR77" s="10"/>
      <c r="BS77" s="11"/>
      <c r="BT77" s="8"/>
      <c r="BU77" s="9"/>
      <c r="BV77" s="9"/>
      <c r="BW77" s="10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</row>
    <row r="78" spans="1:100" ht="11.4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51" t="s">
        <v>74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8"/>
      <c r="BP78" s="9"/>
      <c r="BQ78" s="9"/>
      <c r="BR78" s="10"/>
      <c r="BS78" s="11"/>
      <c r="BT78" s="8"/>
      <c r="BU78" s="9"/>
      <c r="BV78" s="9"/>
      <c r="BW78" s="10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</row>
    <row r="79" spans="1:100" ht="11.4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51" t="s">
        <v>67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8"/>
      <c r="BP79" s="9"/>
      <c r="BQ79" s="9"/>
      <c r="BR79" s="10"/>
      <c r="BS79" s="11"/>
      <c r="BT79" s="8"/>
      <c r="BU79" s="9"/>
      <c r="BV79" s="9"/>
      <c r="BW79" s="10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</row>
    <row r="80" spans="1:100" ht="11.4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8"/>
      <c r="BP80" s="9"/>
      <c r="BQ80" s="9"/>
      <c r="BR80" s="10"/>
      <c r="BS80" s="11"/>
      <c r="BT80" s="8"/>
      <c r="BU80" s="9"/>
      <c r="BV80" s="9"/>
      <c r="BW80" s="10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</row>
    <row r="81" spans="1:100" ht="11.4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8"/>
      <c r="BP81" s="9"/>
      <c r="BQ81" s="9"/>
      <c r="BR81" s="10"/>
      <c r="BS81" s="11"/>
      <c r="BT81" s="8"/>
      <c r="BU81" s="9"/>
      <c r="BV81" s="9"/>
      <c r="BW81" s="10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</row>
    <row r="82" spans="1:100" ht="11.45" hidden="1" customHeight="1"/>
    <row r="83" spans="1:100" ht="11.45" hidden="1" customHeight="1"/>
    <row r="84" spans="1:100" ht="11.45" hidden="1" customHeight="1"/>
    <row r="85" spans="1:100" ht="11.45" hidden="1" customHeight="1"/>
    <row r="86" spans="1:100" ht="11.45" hidden="1" customHeight="1"/>
    <row r="87" spans="1:100" ht="11.45" hidden="1" customHeight="1"/>
    <row r="88" spans="1:100" ht="11.45" hidden="1" customHeight="1"/>
    <row r="89" spans="1:100" ht="11.45" hidden="1" customHeight="1"/>
    <row r="90" spans="1:100" ht="11.45" hidden="1" customHeight="1"/>
    <row r="91" spans="1:100" ht="11.45" hidden="1" customHeight="1"/>
    <row r="92" spans="1:100" ht="11.45" hidden="1" customHeight="1">
      <c r="AQ92" t="str">
        <f t="shared" ref="AQ92:AQ102" si="39">IF($AR$40="Yes"," ",IF(AL26&lt;&gt;"",""," "))</f>
        <v xml:space="preserve"> </v>
      </c>
    </row>
    <row r="93" spans="1:100" ht="11.45" hidden="1" customHeight="1">
      <c r="AQ93" t="str">
        <f t="shared" si="39"/>
        <v xml:space="preserve"> </v>
      </c>
    </row>
    <row r="94" spans="1:100" ht="11.45" hidden="1" customHeight="1">
      <c r="AQ94" t="str">
        <f t="shared" si="39"/>
        <v xml:space="preserve"> </v>
      </c>
    </row>
    <row r="95" spans="1:100" ht="11.45" hidden="1" customHeight="1">
      <c r="AQ95" t="str">
        <f t="shared" si="39"/>
        <v xml:space="preserve"> </v>
      </c>
    </row>
    <row r="96" spans="1:100" ht="11.45" hidden="1" customHeight="1">
      <c r="AQ96" t="str">
        <f t="shared" si="39"/>
        <v xml:space="preserve"> </v>
      </c>
    </row>
    <row r="97" spans="43:43" ht="11.45" hidden="1" customHeight="1">
      <c r="AQ97" t="str">
        <f t="shared" si="39"/>
        <v xml:space="preserve"> </v>
      </c>
    </row>
    <row r="98" spans="43:43" ht="11.45" hidden="1" customHeight="1">
      <c r="AQ98" t="str">
        <f t="shared" si="39"/>
        <v xml:space="preserve"> </v>
      </c>
    </row>
    <row r="99" spans="43:43" ht="11.45" hidden="1" customHeight="1">
      <c r="AQ99" t="str">
        <f t="shared" si="39"/>
        <v xml:space="preserve"> </v>
      </c>
    </row>
    <row r="100" spans="43:43" ht="11.45" hidden="1" customHeight="1">
      <c r="AQ100" t="str">
        <f t="shared" si="39"/>
        <v xml:space="preserve"> </v>
      </c>
    </row>
    <row r="101" spans="43:43" ht="11.45" hidden="1" customHeight="1">
      <c r="AQ101" t="str">
        <f t="shared" si="39"/>
        <v xml:space="preserve"> </v>
      </c>
    </row>
    <row r="102" spans="43:43" ht="11.45" hidden="1" customHeight="1">
      <c r="AQ102" t="str">
        <f t="shared" si="39"/>
        <v xml:space="preserve"> </v>
      </c>
    </row>
    <row r="103" spans="43:43" ht="11.45" hidden="1" customHeight="1"/>
    <row r="104" spans="43:43" ht="11.45" hidden="1" customHeight="1"/>
    <row r="105" spans="43:43" ht="11.45" hidden="1" customHeight="1"/>
    <row r="106" spans="43:43" ht="11.45" hidden="1" customHeight="1"/>
    <row r="107" spans="43:43" ht="11.45" hidden="1" customHeight="1"/>
    <row r="108" spans="43:43" ht="11.45" hidden="1" customHeight="1"/>
    <row r="109" spans="43:43" ht="11.45" hidden="1" customHeight="1">
      <c r="AQ109" s="1"/>
    </row>
    <row r="110" spans="43:43" ht="11.45" hidden="1" customHeight="1"/>
    <row r="111" spans="43:43" ht="11.45" hidden="1" customHeight="1"/>
    <row r="112" spans="43:43" ht="11.45" hidden="1" customHeight="1"/>
    <row r="113" spans="43:43" ht="11.45" hidden="1" customHeight="1"/>
    <row r="114" spans="43:43" ht="11.45" hidden="1" customHeight="1">
      <c r="AQ114" t="str">
        <f t="shared" ref="AQ114:AQ124" si="40">IF($AL$62="Yes"," ",IF(AL48&lt;&gt;"",""," "))</f>
        <v xml:space="preserve"> </v>
      </c>
    </row>
    <row r="115" spans="43:43" ht="11.45" hidden="1" customHeight="1">
      <c r="AQ115" t="str">
        <f t="shared" si="40"/>
        <v xml:space="preserve"> </v>
      </c>
    </row>
    <row r="116" spans="43:43" ht="11.45" hidden="1" customHeight="1">
      <c r="AQ116" t="str">
        <f t="shared" si="40"/>
        <v xml:space="preserve"> </v>
      </c>
    </row>
    <row r="117" spans="43:43" ht="11.45" hidden="1" customHeight="1">
      <c r="AQ117" t="str">
        <f t="shared" si="40"/>
        <v xml:space="preserve"> </v>
      </c>
    </row>
    <row r="118" spans="43:43" ht="11.45" hidden="1" customHeight="1">
      <c r="AQ118" t="str">
        <f t="shared" si="40"/>
        <v xml:space="preserve"> </v>
      </c>
    </row>
    <row r="119" spans="43:43" ht="11.45" hidden="1" customHeight="1">
      <c r="AQ119" t="str">
        <f t="shared" si="40"/>
        <v xml:space="preserve"> </v>
      </c>
    </row>
    <row r="120" spans="43:43" ht="11.45" hidden="1" customHeight="1">
      <c r="AQ120" t="str">
        <f t="shared" si="40"/>
        <v xml:space="preserve"> </v>
      </c>
    </row>
    <row r="121" spans="43:43" ht="11.45" hidden="1" customHeight="1">
      <c r="AQ121" t="str">
        <f t="shared" si="40"/>
        <v xml:space="preserve"> </v>
      </c>
    </row>
    <row r="122" spans="43:43" ht="11.45" hidden="1" customHeight="1">
      <c r="AQ122" t="str">
        <f t="shared" si="40"/>
        <v xml:space="preserve"> </v>
      </c>
    </row>
    <row r="123" spans="43:43" ht="11.45" hidden="1" customHeight="1">
      <c r="AQ123" t="str">
        <f t="shared" si="40"/>
        <v xml:space="preserve"> </v>
      </c>
    </row>
    <row r="124" spans="43:43" ht="11.45" hidden="1" customHeight="1">
      <c r="AQ124" t="str">
        <f t="shared" si="40"/>
        <v xml:space="preserve"> </v>
      </c>
    </row>
  </sheetData>
  <sheetProtection algorithmName="SHA-512" hashValue="K96UtSPeZhk5j6mrCaR5XUzpjcFnRNyyMvF4Gkj13bA14n45Q7+ff9ymMv/blqxFMVjk7E171c8w8PBG8RgPwA==" saltValue="2u4hrRgpI3tF4DE6xV09Ig==" spinCount="100000" sheet="1" objects="1" scenarios="1"/>
  <mergeCells count="436">
    <mergeCell ref="AF32:AH32"/>
    <mergeCell ref="L35:N35"/>
    <mergeCell ref="L36:N36"/>
    <mergeCell ref="L37:N37"/>
    <mergeCell ref="AR40:AS40"/>
    <mergeCell ref="U40:V40"/>
    <mergeCell ref="AW60:BF62"/>
    <mergeCell ref="AW63:BF64"/>
    <mergeCell ref="AR62:AS62"/>
    <mergeCell ref="Z60:AE60"/>
    <mergeCell ref="R60:T60"/>
    <mergeCell ref="U60:X60"/>
    <mergeCell ref="AL60:AN60"/>
    <mergeCell ref="AO60:AQ60"/>
    <mergeCell ref="AR60:AU60"/>
    <mergeCell ref="U62:V62"/>
    <mergeCell ref="BD54:BF54"/>
    <mergeCell ref="BD51:BF51"/>
    <mergeCell ref="BD52:BF52"/>
    <mergeCell ref="BD53:BF53"/>
    <mergeCell ref="U35:X35"/>
    <mergeCell ref="Z35:AE35"/>
    <mergeCell ref="AZ32:BC32"/>
    <mergeCell ref="AZ33:BC33"/>
    <mergeCell ref="C66:J67"/>
    <mergeCell ref="L66:S67"/>
    <mergeCell ref="U66:AB67"/>
    <mergeCell ref="C68:J69"/>
    <mergeCell ref="L68:S69"/>
    <mergeCell ref="U68:AB69"/>
    <mergeCell ref="AW37:AY37"/>
    <mergeCell ref="AZ36:BC36"/>
    <mergeCell ref="AZ37:BC37"/>
    <mergeCell ref="AW54:AY54"/>
    <mergeCell ref="AZ54:BC54"/>
    <mergeCell ref="AW51:AY51"/>
    <mergeCell ref="AZ51:BC51"/>
    <mergeCell ref="AW52:AY52"/>
    <mergeCell ref="AZ52:BC52"/>
    <mergeCell ref="AW53:AY53"/>
    <mergeCell ref="AZ53:BC53"/>
    <mergeCell ref="O36:Q36"/>
    <mergeCell ref="O37:Q37"/>
    <mergeCell ref="U36:X36"/>
    <mergeCell ref="U37:X37"/>
    <mergeCell ref="C38:H38"/>
    <mergeCell ref="O38:Q38"/>
    <mergeCell ref="R36:T36"/>
    <mergeCell ref="AZ34:BC34"/>
    <mergeCell ref="AZ35:BC35"/>
    <mergeCell ref="AW49:AY49"/>
    <mergeCell ref="AZ49:BC49"/>
    <mergeCell ref="BD49:BF49"/>
    <mergeCell ref="AW50:AY50"/>
    <mergeCell ref="AZ50:BC50"/>
    <mergeCell ref="BD50:BF50"/>
    <mergeCell ref="BD32:BF32"/>
    <mergeCell ref="BD33:BF33"/>
    <mergeCell ref="BD34:BF34"/>
    <mergeCell ref="BD35:BF35"/>
    <mergeCell ref="BD36:BF36"/>
    <mergeCell ref="BD37:BF37"/>
    <mergeCell ref="AW46:AY48"/>
    <mergeCell ref="AZ46:BC48"/>
    <mergeCell ref="BD46:BF48"/>
    <mergeCell ref="AW32:AY32"/>
    <mergeCell ref="AW33:AY33"/>
    <mergeCell ref="AW34:AY34"/>
    <mergeCell ref="AW35:AY35"/>
    <mergeCell ref="AW36:AY36"/>
    <mergeCell ref="AO27:AQ27"/>
    <mergeCell ref="AR27:AU27"/>
    <mergeCell ref="AO28:AQ28"/>
    <mergeCell ref="AR28:AU28"/>
    <mergeCell ref="AO31:AQ31"/>
    <mergeCell ref="AZ27:BC27"/>
    <mergeCell ref="AZ28:BC28"/>
    <mergeCell ref="AZ29:BC29"/>
    <mergeCell ref="AZ30:BC30"/>
    <mergeCell ref="AZ31:BC31"/>
    <mergeCell ref="AW27:AY27"/>
    <mergeCell ref="AW28:AY28"/>
    <mergeCell ref="AW29:AY29"/>
    <mergeCell ref="AW30:AY30"/>
    <mergeCell ref="AW31:AY31"/>
    <mergeCell ref="BD27:BF27"/>
    <mergeCell ref="BD28:BF28"/>
    <mergeCell ref="BD29:BF29"/>
    <mergeCell ref="BD30:BF30"/>
    <mergeCell ref="BD31:BF31"/>
    <mergeCell ref="C9:G10"/>
    <mergeCell ref="C11:G12"/>
    <mergeCell ref="H9:N10"/>
    <mergeCell ref="H11:N12"/>
    <mergeCell ref="P9:T10"/>
    <mergeCell ref="U9:AA10"/>
    <mergeCell ref="AW26:AY26"/>
    <mergeCell ref="AO23:AQ25"/>
    <mergeCell ref="AR23:AU25"/>
    <mergeCell ref="AO26:AQ26"/>
    <mergeCell ref="AR26:AU26"/>
    <mergeCell ref="AI23:AK25"/>
    <mergeCell ref="L23:N25"/>
    <mergeCell ref="AW21:BF22"/>
    <mergeCell ref="C23:H25"/>
    <mergeCell ref="C26:H26"/>
    <mergeCell ref="AE17:AI18"/>
    <mergeCell ref="AJ9:AT10"/>
    <mergeCell ref="AJ11:AT12"/>
    <mergeCell ref="AJ13:AT14"/>
    <mergeCell ref="AZ26:BC26"/>
    <mergeCell ref="BD26:BF26"/>
    <mergeCell ref="L26:N26"/>
    <mergeCell ref="AI26:AK26"/>
    <mergeCell ref="AJ15:AT16"/>
    <mergeCell ref="AJ17:AT18"/>
    <mergeCell ref="AE13:AI14"/>
    <mergeCell ref="AE15:AI16"/>
    <mergeCell ref="AL23:AN25"/>
    <mergeCell ref="AL26:AN26"/>
    <mergeCell ref="AE9:AI10"/>
    <mergeCell ref="AE11:AI12"/>
    <mergeCell ref="P11:T12"/>
    <mergeCell ref="U11:AA12"/>
    <mergeCell ref="P13:T14"/>
    <mergeCell ref="U13:AA14"/>
    <mergeCell ref="P15:T16"/>
    <mergeCell ref="U15:AA16"/>
    <mergeCell ref="O28:Q28"/>
    <mergeCell ref="Z23:AE25"/>
    <mergeCell ref="Z26:AE26"/>
    <mergeCell ref="Z27:AE27"/>
    <mergeCell ref="O29:Q29"/>
    <mergeCell ref="O30:Q30"/>
    <mergeCell ref="O31:Q31"/>
    <mergeCell ref="O32:Q32"/>
    <mergeCell ref="O33:Q33"/>
    <mergeCell ref="C34:H34"/>
    <mergeCell ref="L33:N33"/>
    <mergeCell ref="L34:N34"/>
    <mergeCell ref="L28:N28"/>
    <mergeCell ref="L29:N29"/>
    <mergeCell ref="L30:N30"/>
    <mergeCell ref="L31:N31"/>
    <mergeCell ref="L32:N32"/>
    <mergeCell ref="C13:G14"/>
    <mergeCell ref="C15:G16"/>
    <mergeCell ref="H13:N14"/>
    <mergeCell ref="C35:H35"/>
    <mergeCell ref="C36:H36"/>
    <mergeCell ref="C37:H37"/>
    <mergeCell ref="C27:H27"/>
    <mergeCell ref="C28:H28"/>
    <mergeCell ref="C29:H29"/>
    <mergeCell ref="C30:H30"/>
    <mergeCell ref="C31:H31"/>
    <mergeCell ref="C32:H32"/>
    <mergeCell ref="C33:H33"/>
    <mergeCell ref="H15:N16"/>
    <mergeCell ref="L27:N27"/>
    <mergeCell ref="R35:T35"/>
    <mergeCell ref="O23:Q25"/>
    <mergeCell ref="R23:T25"/>
    <mergeCell ref="U23:X25"/>
    <mergeCell ref="O26:Q26"/>
    <mergeCell ref="R26:T26"/>
    <mergeCell ref="R27:T27"/>
    <mergeCell ref="R28:T28"/>
    <mergeCell ref="R29:T29"/>
    <mergeCell ref="U27:X27"/>
    <mergeCell ref="U28:X28"/>
    <mergeCell ref="U29:X29"/>
    <mergeCell ref="U30:X30"/>
    <mergeCell ref="U31:X31"/>
    <mergeCell ref="U32:X32"/>
    <mergeCell ref="U33:X33"/>
    <mergeCell ref="R30:T30"/>
    <mergeCell ref="R31:T31"/>
    <mergeCell ref="R32:T32"/>
    <mergeCell ref="R33:T33"/>
    <mergeCell ref="O34:Q34"/>
    <mergeCell ref="O35:Q35"/>
    <mergeCell ref="U34:X34"/>
    <mergeCell ref="O27:Q27"/>
    <mergeCell ref="AL27:AN27"/>
    <mergeCell ref="Z28:AE28"/>
    <mergeCell ref="AL28:AN28"/>
    <mergeCell ref="Z31:AE31"/>
    <mergeCell ref="AL31:AN31"/>
    <mergeCell ref="AF29:AH29"/>
    <mergeCell ref="AF30:AH30"/>
    <mergeCell ref="AF31:AH31"/>
    <mergeCell ref="AI27:AK27"/>
    <mergeCell ref="AF28:AH28"/>
    <mergeCell ref="R37:T37"/>
    <mergeCell ref="U26:X26"/>
    <mergeCell ref="AR31:AU31"/>
    <mergeCell ref="Z32:AE32"/>
    <mergeCell ref="AL32:AN32"/>
    <mergeCell ref="AO32:AQ32"/>
    <mergeCell ref="AR32:AU32"/>
    <mergeCell ref="Z29:AE29"/>
    <mergeCell ref="AL29:AN29"/>
    <mergeCell ref="AO29:AQ29"/>
    <mergeCell ref="AR29:AU29"/>
    <mergeCell ref="Z30:AE30"/>
    <mergeCell ref="AL30:AN30"/>
    <mergeCell ref="AO30:AQ30"/>
    <mergeCell ref="AR30:AU30"/>
    <mergeCell ref="AO35:AQ35"/>
    <mergeCell ref="AR35:AU35"/>
    <mergeCell ref="Z36:AE36"/>
    <mergeCell ref="AL36:AN36"/>
    <mergeCell ref="AO36:AQ36"/>
    <mergeCell ref="AR36:AU36"/>
    <mergeCell ref="Z33:AE33"/>
    <mergeCell ref="R34:T34"/>
    <mergeCell ref="AL33:AN33"/>
    <mergeCell ref="AO33:AQ33"/>
    <mergeCell ref="AR33:AU33"/>
    <mergeCell ref="Z34:AE34"/>
    <mergeCell ref="AL34:AN34"/>
    <mergeCell ref="AO34:AQ34"/>
    <mergeCell ref="AR34:AU34"/>
    <mergeCell ref="AL38:AN38"/>
    <mergeCell ref="AO38:AQ38"/>
    <mergeCell ref="AR38:AU38"/>
    <mergeCell ref="Z37:AE37"/>
    <mergeCell ref="AL37:AN37"/>
    <mergeCell ref="AO37:AQ37"/>
    <mergeCell ref="AR37:AU37"/>
    <mergeCell ref="AF33:AH33"/>
    <mergeCell ref="AF34:AH34"/>
    <mergeCell ref="AF35:AH35"/>
    <mergeCell ref="AF36:AH36"/>
    <mergeCell ref="AF37:AH37"/>
    <mergeCell ref="AL35:AN35"/>
    <mergeCell ref="R38:T38"/>
    <mergeCell ref="U38:X38"/>
    <mergeCell ref="Z38:AE38"/>
    <mergeCell ref="AO45:AQ47"/>
    <mergeCell ref="AR45:AU47"/>
    <mergeCell ref="C48:H48"/>
    <mergeCell ref="O48:Q48"/>
    <mergeCell ref="R48:T48"/>
    <mergeCell ref="U48:X48"/>
    <mergeCell ref="Z48:AE48"/>
    <mergeCell ref="AL48:AN48"/>
    <mergeCell ref="AO48:AQ48"/>
    <mergeCell ref="AR48:AU48"/>
    <mergeCell ref="C45:H47"/>
    <mergeCell ref="O45:Q47"/>
    <mergeCell ref="R45:T47"/>
    <mergeCell ref="U45:X47"/>
    <mergeCell ref="Z45:AE47"/>
    <mergeCell ref="AL45:AN47"/>
    <mergeCell ref="L45:N47"/>
    <mergeCell ref="AI45:AK47"/>
    <mergeCell ref="AF48:AH48"/>
    <mergeCell ref="I48:K48"/>
    <mergeCell ref="AO49:AQ49"/>
    <mergeCell ref="AR49:AU49"/>
    <mergeCell ref="C50:H50"/>
    <mergeCell ref="O50:Q50"/>
    <mergeCell ref="R50:T50"/>
    <mergeCell ref="U50:X50"/>
    <mergeCell ref="Z50:AE50"/>
    <mergeCell ref="AL50:AN50"/>
    <mergeCell ref="AO50:AQ50"/>
    <mergeCell ref="AR50:AU50"/>
    <mergeCell ref="C49:H49"/>
    <mergeCell ref="O49:Q49"/>
    <mergeCell ref="R49:T49"/>
    <mergeCell ref="U49:X49"/>
    <mergeCell ref="Z49:AE49"/>
    <mergeCell ref="AL49:AN49"/>
    <mergeCell ref="I49:K49"/>
    <mergeCell ref="I50:K50"/>
    <mergeCell ref="AF49:AH49"/>
    <mergeCell ref="AF50:AH50"/>
    <mergeCell ref="AF53:AH53"/>
    <mergeCell ref="AF54:AH54"/>
    <mergeCell ref="AO51:AQ51"/>
    <mergeCell ref="AR51:AU51"/>
    <mergeCell ref="C52:H52"/>
    <mergeCell ref="O52:Q52"/>
    <mergeCell ref="R52:T52"/>
    <mergeCell ref="U52:X52"/>
    <mergeCell ref="Z52:AE52"/>
    <mergeCell ref="AL52:AN52"/>
    <mergeCell ref="AO52:AQ52"/>
    <mergeCell ref="AR52:AU52"/>
    <mergeCell ref="C51:H51"/>
    <mergeCell ref="O51:Q51"/>
    <mergeCell ref="R51:T51"/>
    <mergeCell ref="U51:X51"/>
    <mergeCell ref="Z51:AE51"/>
    <mergeCell ref="AL51:AN51"/>
    <mergeCell ref="I51:K51"/>
    <mergeCell ref="I52:K52"/>
    <mergeCell ref="AF51:AH51"/>
    <mergeCell ref="AF52:AH52"/>
    <mergeCell ref="I59:K59"/>
    <mergeCell ref="AF57:AH57"/>
    <mergeCell ref="AO55:AQ55"/>
    <mergeCell ref="AR55:AU55"/>
    <mergeCell ref="C56:H56"/>
    <mergeCell ref="O56:Q56"/>
    <mergeCell ref="R56:T56"/>
    <mergeCell ref="U56:X56"/>
    <mergeCell ref="Z56:AE56"/>
    <mergeCell ref="AL56:AN56"/>
    <mergeCell ref="AO56:AQ56"/>
    <mergeCell ref="AR56:AU56"/>
    <mergeCell ref="C55:H55"/>
    <mergeCell ref="O55:Q55"/>
    <mergeCell ref="R55:T55"/>
    <mergeCell ref="U55:X55"/>
    <mergeCell ref="Z55:AE55"/>
    <mergeCell ref="AL55:AN55"/>
    <mergeCell ref="I55:K55"/>
    <mergeCell ref="I56:K56"/>
    <mergeCell ref="AF55:AH55"/>
    <mergeCell ref="AF56:AH56"/>
    <mergeCell ref="C58:H58"/>
    <mergeCell ref="O58:Q58"/>
    <mergeCell ref="R58:T58"/>
    <mergeCell ref="U58:X58"/>
    <mergeCell ref="Z58:AE58"/>
    <mergeCell ref="AL58:AN58"/>
    <mergeCell ref="AO58:AQ58"/>
    <mergeCell ref="AR58:AU58"/>
    <mergeCell ref="C57:H57"/>
    <mergeCell ref="O57:Q57"/>
    <mergeCell ref="R57:T57"/>
    <mergeCell ref="U57:X57"/>
    <mergeCell ref="Z57:AE57"/>
    <mergeCell ref="AL57:AN57"/>
    <mergeCell ref="I57:K57"/>
    <mergeCell ref="I58:K58"/>
    <mergeCell ref="AO59:AQ59"/>
    <mergeCell ref="AR59:AU59"/>
    <mergeCell ref="L57:N57"/>
    <mergeCell ref="L58:N58"/>
    <mergeCell ref="L59:N59"/>
    <mergeCell ref="AI48:AK48"/>
    <mergeCell ref="AI49:AK49"/>
    <mergeCell ref="AI50:AK50"/>
    <mergeCell ref="AI51:AK51"/>
    <mergeCell ref="AI52:AK52"/>
    <mergeCell ref="AI53:AK53"/>
    <mergeCell ref="AI54:AK54"/>
    <mergeCell ref="AI55:AK55"/>
    <mergeCell ref="AI56:AK56"/>
    <mergeCell ref="AI57:AK57"/>
    <mergeCell ref="AI58:AK58"/>
    <mergeCell ref="U59:X59"/>
    <mergeCell ref="Z59:AE59"/>
    <mergeCell ref="AL59:AN59"/>
    <mergeCell ref="AO57:AQ57"/>
    <mergeCell ref="AR57:AU57"/>
    <mergeCell ref="AI59:AK59"/>
    <mergeCell ref="AO53:AQ53"/>
    <mergeCell ref="AR53:AU53"/>
    <mergeCell ref="AD5:AT7"/>
    <mergeCell ref="C5:AB7"/>
    <mergeCell ref="AW43:BF45"/>
    <mergeCell ref="BE57:BF57"/>
    <mergeCell ref="AW56:BC57"/>
    <mergeCell ref="AW23:AY25"/>
    <mergeCell ref="BD23:BF25"/>
    <mergeCell ref="AZ23:BC25"/>
    <mergeCell ref="C54:H54"/>
    <mergeCell ref="O54:Q54"/>
    <mergeCell ref="R54:T54"/>
    <mergeCell ref="U54:X54"/>
    <mergeCell ref="Z54:AE54"/>
    <mergeCell ref="AL54:AN54"/>
    <mergeCell ref="AO54:AQ54"/>
    <mergeCell ref="AR54:AU54"/>
    <mergeCell ref="C53:H53"/>
    <mergeCell ref="O53:Q53"/>
    <mergeCell ref="R53:T53"/>
    <mergeCell ref="U53:X53"/>
    <mergeCell ref="Z53:AE53"/>
    <mergeCell ref="AL53:AN53"/>
    <mergeCell ref="I53:K53"/>
    <mergeCell ref="I54:K54"/>
    <mergeCell ref="C60:H60"/>
    <mergeCell ref="O60:Q60"/>
    <mergeCell ref="C59:H59"/>
    <mergeCell ref="O59:Q59"/>
    <mergeCell ref="R59:T59"/>
    <mergeCell ref="AI28:AK28"/>
    <mergeCell ref="AI29:AK29"/>
    <mergeCell ref="AI30:AK30"/>
    <mergeCell ref="AI31:AK31"/>
    <mergeCell ref="AI32:AK32"/>
    <mergeCell ref="AI33:AK33"/>
    <mergeCell ref="AI34:AK34"/>
    <mergeCell ref="AI35:AK35"/>
    <mergeCell ref="AI36:AK36"/>
    <mergeCell ref="AI37:AK37"/>
    <mergeCell ref="L48:N48"/>
    <mergeCell ref="L49:N49"/>
    <mergeCell ref="L50:N50"/>
    <mergeCell ref="L51:N51"/>
    <mergeCell ref="L52:N52"/>
    <mergeCell ref="L53:N53"/>
    <mergeCell ref="L54:N54"/>
    <mergeCell ref="L55:N55"/>
    <mergeCell ref="AF58:AH58"/>
    <mergeCell ref="AF59:AH59"/>
    <mergeCell ref="I23:K25"/>
    <mergeCell ref="AF23:AH25"/>
    <mergeCell ref="AF45:AH47"/>
    <mergeCell ref="I45:K47"/>
    <mergeCell ref="I26:K26"/>
    <mergeCell ref="N21:X22"/>
    <mergeCell ref="AK21:AU22"/>
    <mergeCell ref="N43:X44"/>
    <mergeCell ref="AK43:AU44"/>
    <mergeCell ref="AF26:AH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AF27:AH27"/>
    <mergeCell ref="L56:N56"/>
  </mergeCells>
  <conditionalFormatting sqref="H9">
    <cfRule type="expression" dxfId="79" priority="369">
      <formula>H9=""</formula>
    </cfRule>
  </conditionalFormatting>
  <conditionalFormatting sqref="H11">
    <cfRule type="expression" dxfId="78" priority="368">
      <formula>H11=""</formula>
    </cfRule>
  </conditionalFormatting>
  <conditionalFormatting sqref="AJ15">
    <cfRule type="expression" dxfId="77" priority="340">
      <formula>AJ15=""</formula>
    </cfRule>
  </conditionalFormatting>
  <conditionalFormatting sqref="H15">
    <cfRule type="expression" dxfId="76" priority="361">
      <formula>H15=""</formula>
    </cfRule>
  </conditionalFormatting>
  <conditionalFormatting sqref="U9">
    <cfRule type="expression" dxfId="75" priority="359">
      <formula>U9=""</formula>
    </cfRule>
  </conditionalFormatting>
  <conditionalFormatting sqref="U11">
    <cfRule type="expression" dxfId="74" priority="358">
      <formula>U11=""</formula>
    </cfRule>
  </conditionalFormatting>
  <conditionalFormatting sqref="U13">
    <cfRule type="expression" dxfId="73" priority="357">
      <formula>U13=""</formula>
    </cfRule>
  </conditionalFormatting>
  <conditionalFormatting sqref="U15">
    <cfRule type="expression" dxfId="72" priority="356">
      <formula>U15=""</formula>
    </cfRule>
  </conditionalFormatting>
  <conditionalFormatting sqref="AJ17">
    <cfRule type="expression" dxfId="71" priority="339">
      <formula>AJ17=""</formula>
    </cfRule>
  </conditionalFormatting>
  <conditionalFormatting sqref="AJ9">
    <cfRule type="expression" dxfId="70" priority="354">
      <formula>AJ9=""</formula>
    </cfRule>
  </conditionalFormatting>
  <conditionalFormatting sqref="AJ11">
    <cfRule type="expression" dxfId="69" priority="353">
      <formula>AJ11=""</formula>
    </cfRule>
  </conditionalFormatting>
  <conditionalFormatting sqref="AJ13">
    <cfRule type="expression" dxfId="68" priority="341">
      <formula>AJ13=""</formula>
    </cfRule>
  </conditionalFormatting>
  <conditionalFormatting sqref="N21">
    <cfRule type="expression" dxfId="67" priority="338">
      <formula>N21:U22=""</formula>
    </cfRule>
  </conditionalFormatting>
  <conditionalFormatting sqref="U40">
    <cfRule type="expression" dxfId="66" priority="314">
      <formula>U40="No"</formula>
    </cfRule>
  </conditionalFormatting>
  <conditionalFormatting sqref="BE57:BF57">
    <cfRule type="expression" dxfId="65" priority="284">
      <formula>BE57="No"</formula>
    </cfRule>
  </conditionalFormatting>
  <conditionalFormatting sqref="AW49:AY49">
    <cfRule type="expression" dxfId="64" priority="151">
      <formula>AND(AW46&lt;&gt;"",AW49="",$BE$57="No")</formula>
    </cfRule>
  </conditionalFormatting>
  <conditionalFormatting sqref="AW63">
    <cfRule type="expression" dxfId="63" priority="281">
      <formula>AW63=""</formula>
    </cfRule>
  </conditionalFormatting>
  <conditionalFormatting sqref="C26">
    <cfRule type="expression" dxfId="62" priority="434">
      <formula>AND(SUM(BO25:BR25)=4,SUM(BO26)=0,$U$40="No")</formula>
    </cfRule>
  </conditionalFormatting>
  <conditionalFormatting sqref="Z26">
    <cfRule type="expression" dxfId="61" priority="437">
      <formula>AND(SUM(BT25:BW25)=4,SUM(BT26)=0,$AR$40="No")</formula>
    </cfRule>
  </conditionalFormatting>
  <conditionalFormatting sqref="L26">
    <cfRule type="expression" dxfId="60" priority="460">
      <formula>AND(SUM(BO25:BR25)=4,SUM(BQ26)=0,$U$40="No")</formula>
    </cfRule>
  </conditionalFormatting>
  <conditionalFormatting sqref="O26">
    <cfRule type="expression" dxfId="59" priority="462">
      <formula>AND(SUM(BO25:BR25)=4,SUM(BR26)=0,$U$40="No")</formula>
    </cfRule>
  </conditionalFormatting>
  <conditionalFormatting sqref="AI26">
    <cfRule type="expression" dxfId="58" priority="477">
      <formula>AND(SUM(BT25:BW25)=4,SUM(BV26)=0,$AR$40="No")</formula>
    </cfRule>
  </conditionalFormatting>
  <conditionalFormatting sqref="I26:K26">
    <cfRule type="expression" dxfId="57" priority="205">
      <formula>AND(SUM(BO25:BR25)=4,SUM(BP26)=0,$U$40="No")</formula>
    </cfRule>
  </conditionalFormatting>
  <conditionalFormatting sqref="C27:C37">
    <cfRule type="expression" dxfId="56" priority="204">
      <formula>AND(SUM(BO26:BR26)=4,SUM(BO27)=0,$U$40="No")</formula>
    </cfRule>
  </conditionalFormatting>
  <conditionalFormatting sqref="L27">
    <cfRule type="expression" dxfId="55" priority="202">
      <formula>AND(SUM(BO26:BR26)=4,SUM(BQ27)=0,$U$40="No")</formula>
    </cfRule>
  </conditionalFormatting>
  <conditionalFormatting sqref="O27:O37">
    <cfRule type="expression" dxfId="54" priority="201">
      <formula>AND(SUM(BO26:BR26)=4,SUM(BR27)=0,$U$40="No")</formula>
    </cfRule>
  </conditionalFormatting>
  <conditionalFormatting sqref="AF26:AH26">
    <cfRule type="expression" dxfId="53" priority="179">
      <formula>AND(SUM(BT25:BW25)=4,SUM(BU26)=0,$AR$40="No")</formula>
    </cfRule>
  </conditionalFormatting>
  <conditionalFormatting sqref="AL26">
    <cfRule type="expression" dxfId="52" priority="177">
      <formula>AND(SUM(BT25:BW25)=4,SUM(BW26)=0,$AR$40="No")</formula>
    </cfRule>
  </conditionalFormatting>
  <conditionalFormatting sqref="H15">
    <cfRule type="expression" dxfId="51" priority="170">
      <formula>H15=""</formula>
    </cfRule>
  </conditionalFormatting>
  <conditionalFormatting sqref="H13">
    <cfRule type="expression" dxfId="50" priority="169">
      <formula>H13=""</formula>
    </cfRule>
  </conditionalFormatting>
  <conditionalFormatting sqref="Z27">
    <cfRule type="expression" dxfId="49" priority="168">
      <formula>AND(SUM(BT26:BW26)=4,SUM(BT27)=0,$AR$40="No")</formula>
    </cfRule>
  </conditionalFormatting>
  <conditionalFormatting sqref="Z28">
    <cfRule type="expression" dxfId="48" priority="167">
      <formula>AND(SUM(BT27:BW27)=4,SUM(BT28)=0,$AR$40="No")</formula>
    </cfRule>
  </conditionalFormatting>
  <conditionalFormatting sqref="Z29">
    <cfRule type="expression" dxfId="47" priority="166">
      <formula>AND(SUM(BT28:BW28)=4,SUM(BT29)=0,$AR$40="No")</formula>
    </cfRule>
  </conditionalFormatting>
  <conditionalFormatting sqref="Z30:Z37">
    <cfRule type="expression" dxfId="46" priority="165">
      <formula>AND(SUM(BT29:BW29)=4,SUM(BT30)=0,$AR$40="No")</formula>
    </cfRule>
  </conditionalFormatting>
  <conditionalFormatting sqref="Z48">
    <cfRule type="expression" dxfId="45" priority="158">
      <formula>AND(SUM(BT47:BW47)=4,SUM(BT48)=0,$AR$62="No")</formula>
    </cfRule>
  </conditionalFormatting>
  <conditionalFormatting sqref="AI48">
    <cfRule type="expression" dxfId="44" priority="159">
      <formula>AND(SUM(BT47:BW47)=4,SUM(BV48)=0,$AR$62="No")</formula>
    </cfRule>
  </conditionalFormatting>
  <conditionalFormatting sqref="AF48:AH48">
    <cfRule type="expression" dxfId="43" priority="157">
      <formula>AND(SUM(BT47:BW47)=4,SUM(BU48)=0,$AR$62="No")</formula>
    </cfRule>
  </conditionalFormatting>
  <conditionalFormatting sqref="AL48">
    <cfRule type="expression" dxfId="42" priority="156">
      <formula>AND(SUM(BT47:BW47)=4,SUM(BW48)=0,$AR$62="No")</formula>
    </cfRule>
  </conditionalFormatting>
  <conditionalFormatting sqref="AZ49:BC54">
    <cfRule type="expression" dxfId="41" priority="102">
      <formula>AND(AZ49="",AW49&lt;&gt;"",AW49&lt;&gt;"")</formula>
    </cfRule>
  </conditionalFormatting>
  <conditionalFormatting sqref="AW50">
    <cfRule type="expression" dxfId="40" priority="140">
      <formula>AND(AW49&lt;&gt;"",AW50="",$BE$57="No")</formula>
    </cfRule>
  </conditionalFormatting>
  <conditionalFormatting sqref="AL27:AL37">
    <cfRule type="expression" dxfId="39" priority="120">
      <formula>AND(SUM(BT26:BW26)=4,SUM(BW27)=0,$AR$40="No")</formula>
    </cfRule>
  </conditionalFormatting>
  <conditionalFormatting sqref="AI27">
    <cfRule type="expression" dxfId="38" priority="119">
      <formula>AND(SUM(BT26:BW26)=4,SUM(BV27)=0,$AR$40="No")</formula>
    </cfRule>
  </conditionalFormatting>
  <conditionalFormatting sqref="AF27:AH37">
    <cfRule type="expression" dxfId="37" priority="118">
      <formula>AND(SUM(BT26:BW26)=4,SUM(BU27)=0,$AR$40="No")</formula>
    </cfRule>
  </conditionalFormatting>
  <conditionalFormatting sqref="C48">
    <cfRule type="expression" dxfId="36" priority="115">
      <formula>AND(SUM(BO47:BR47)=4,SUM(BO48)=0,$U$62="No")</formula>
    </cfRule>
  </conditionalFormatting>
  <conditionalFormatting sqref="L48">
    <cfRule type="expression" dxfId="35" priority="116">
      <formula>AND(SUM(BO47:BR47)=4,SUM(BQ48)=0,$U$62="No")</formula>
    </cfRule>
  </conditionalFormatting>
  <conditionalFormatting sqref="O48">
    <cfRule type="expression" dxfId="34" priority="117">
      <formula>AND(SUM(BO47:BR47)=4,SUM(BR48)=0,$U$62="No")</formula>
    </cfRule>
  </conditionalFormatting>
  <conditionalFormatting sqref="I48:K48">
    <cfRule type="expression" dxfId="33" priority="114">
      <formula>AND(SUM(BO47:BR47)=4,SUM(BP48)=0,$U$62="No")</formula>
    </cfRule>
  </conditionalFormatting>
  <conditionalFormatting sqref="C49">
    <cfRule type="expression" dxfId="32" priority="113">
      <formula>AND(SUM(BO48:BR48)=4,SUM(BO49)=0,$U$62="No")</formula>
    </cfRule>
  </conditionalFormatting>
  <conditionalFormatting sqref="I49:K49">
    <cfRule type="expression" dxfId="31" priority="112">
      <formula>AND(SUM(BO48:BR48)=4,SUM(BP49)=0,$U$62="No")</formula>
    </cfRule>
  </conditionalFormatting>
  <conditionalFormatting sqref="L49">
    <cfRule type="expression" dxfId="30" priority="111">
      <formula>AND(SUM(BO48:BR48)=4,SUM(BQ49)=0,$U$62="No")</formula>
    </cfRule>
  </conditionalFormatting>
  <conditionalFormatting sqref="O49">
    <cfRule type="expression" dxfId="29" priority="110">
      <formula>AND(SUM(BO48:BR48)=4,SUM(BR49)=0,$U$62="No")</formula>
    </cfRule>
  </conditionalFormatting>
  <conditionalFormatting sqref="Z49:Z59">
    <cfRule type="expression" dxfId="28" priority="109">
      <formula>AND(SUM(BT48:BW48)=4,SUM(BT49)=0,$AR$62="No")</formula>
    </cfRule>
  </conditionalFormatting>
  <conditionalFormatting sqref="AF49:AH59">
    <cfRule type="expression" dxfId="27" priority="108">
      <formula>AND(SUM(BT48:BW48)=4,SUM(BU49)=0,$AR$62="No")</formula>
    </cfRule>
  </conditionalFormatting>
  <conditionalFormatting sqref="AI49">
    <cfRule type="expression" dxfId="26" priority="107">
      <formula>AND(SUM(BT48:BW48)=4,SUM(BV49)=0,$AR$62="No")</formula>
    </cfRule>
  </conditionalFormatting>
  <conditionalFormatting sqref="AL49:AL59">
    <cfRule type="expression" dxfId="25" priority="106">
      <formula>AND(SUM(BT48:BW48)=4,SUM(BW49)=0,$AR$62="No")</formula>
    </cfRule>
  </conditionalFormatting>
  <conditionalFormatting sqref="BD50:BF50">
    <cfRule type="expression" dxfId="24" priority="99">
      <formula>AND(BD50="",AW50&lt;&gt;"",AZ50&lt;&gt;"",BD51="",$BE$57="No")</formula>
    </cfRule>
  </conditionalFormatting>
  <conditionalFormatting sqref="BD49:BF49">
    <cfRule type="expression" dxfId="23" priority="98">
      <formula>AND(BD49="",AW49&lt;&gt;"",AZ49&lt;&gt;"",BD50="",$BE$57="No")</formula>
    </cfRule>
  </conditionalFormatting>
  <conditionalFormatting sqref="BD51:BF51">
    <cfRule type="expression" dxfId="22" priority="97">
      <formula>AND(BD51="",AW51&lt;&gt;"",AZ51&lt;&gt;"",BD52="",$BE$57="No")</formula>
    </cfRule>
  </conditionalFormatting>
  <conditionalFormatting sqref="BD52:BF52">
    <cfRule type="expression" dxfId="21" priority="96">
      <formula>AND(BD52="",AW52&lt;&gt;"",AZ52&lt;&gt;"",BD53="",$BE$57="No")</formula>
    </cfRule>
  </conditionalFormatting>
  <conditionalFormatting sqref="BD53:BF53">
    <cfRule type="expression" dxfId="20" priority="95">
      <formula>AND(BD53="",AW53&lt;&gt;"",AZ53&lt;&gt;"",BD54="",$BE$57="No")</formula>
    </cfRule>
  </conditionalFormatting>
  <conditionalFormatting sqref="BD54:BF54">
    <cfRule type="expression" dxfId="19" priority="94">
      <formula>AND(BD54="",AW54&lt;&gt;"",AZ54&lt;&gt;"",BD55="",$BE$57="No")</formula>
    </cfRule>
  </conditionalFormatting>
  <conditionalFormatting sqref="I27:K27">
    <cfRule type="expression" dxfId="18" priority="80">
      <formula>AND(SUM(BO26:BR26)=4,SUM(BP27)=0,$U$40="No")</formula>
    </cfRule>
  </conditionalFormatting>
  <conditionalFormatting sqref="AK21">
    <cfRule type="expression" dxfId="17" priority="21">
      <formula>AK21:AR22=""</formula>
    </cfRule>
  </conditionalFormatting>
  <conditionalFormatting sqref="AK43">
    <cfRule type="expression" dxfId="16" priority="20">
      <formula>AK43:AR44=""</formula>
    </cfRule>
  </conditionalFormatting>
  <conditionalFormatting sqref="N43">
    <cfRule type="expression" dxfId="15" priority="19">
      <formula>N43:U44=""</formula>
    </cfRule>
  </conditionalFormatting>
  <conditionalFormatting sqref="C50:C59">
    <cfRule type="expression" dxfId="14" priority="18">
      <formula>AND(SUM(BO49:BR49)=4,SUM(BO50)=0,$U$62="No")</formula>
    </cfRule>
  </conditionalFormatting>
  <conditionalFormatting sqref="O50:O59">
    <cfRule type="expression" dxfId="13" priority="14">
      <formula>AND(SUM(BO49:BR49)=4,SUM(BR50)=0,$U$62="No")</formula>
    </cfRule>
  </conditionalFormatting>
  <conditionalFormatting sqref="AR40">
    <cfRule type="expression" dxfId="12" priority="13">
      <formula>AR40="No"</formula>
    </cfRule>
  </conditionalFormatting>
  <conditionalFormatting sqref="AR62">
    <cfRule type="expression" dxfId="11" priority="12">
      <formula>AR62="No"</formula>
    </cfRule>
  </conditionalFormatting>
  <conditionalFormatting sqref="U62">
    <cfRule type="expression" dxfId="10" priority="11">
      <formula>U62="No"</formula>
    </cfRule>
  </conditionalFormatting>
  <conditionalFormatting sqref="I28:K37">
    <cfRule type="expression" dxfId="9" priority="10">
      <formula>AND(SUM(BO27:BR27)=4,SUM(BP28)=0,$U$40="No")</formula>
    </cfRule>
  </conditionalFormatting>
  <conditionalFormatting sqref="L28:L37">
    <cfRule type="expression" dxfId="8" priority="9">
      <formula>AND(SUM(BO27:BR27)=4,SUM(BQ28)=0,$U$40="No")</formula>
    </cfRule>
  </conditionalFormatting>
  <conditionalFormatting sqref="AI28:AI37">
    <cfRule type="expression" dxfId="7" priority="8">
      <formula>AND(SUM(BT27:BW27)=4,SUM(BV28)=0,$AR$40="No")</formula>
    </cfRule>
  </conditionalFormatting>
  <conditionalFormatting sqref="I50:K59">
    <cfRule type="expression" dxfId="6" priority="7">
      <formula>AND(SUM(BO49:BR49)=4,SUM(BP50)=0,$U$62="No")</formula>
    </cfRule>
  </conditionalFormatting>
  <conditionalFormatting sqref="L50:L59">
    <cfRule type="expression" dxfId="5" priority="6">
      <formula>AND(SUM(BO49:BR49)=4,SUM(BQ50)=0,$U$62="No")</formula>
    </cfRule>
  </conditionalFormatting>
  <conditionalFormatting sqref="AI50:AI59">
    <cfRule type="expression" dxfId="4" priority="5">
      <formula>AND(SUM(BT49:BW49)=4,SUM(BV50)=0,$AR$62="No")</formula>
    </cfRule>
  </conditionalFormatting>
  <conditionalFormatting sqref="AW51">
    <cfRule type="expression" dxfId="3" priority="4">
      <formula>AND(AW50&lt;&gt;"",AW51="",$BE$57="No")</formula>
    </cfRule>
  </conditionalFormatting>
  <conditionalFormatting sqref="AW52">
    <cfRule type="expression" dxfId="2" priority="3">
      <formula>AND(AW51&lt;&gt;"",AW52="",$BE$57="No")</formula>
    </cfRule>
  </conditionalFormatting>
  <conditionalFormatting sqref="AW53">
    <cfRule type="expression" dxfId="1" priority="2">
      <formula>AND(AW52&lt;&gt;"",AW53="",$BE$57="No")</formula>
    </cfRule>
  </conditionalFormatting>
  <conditionalFormatting sqref="AW54">
    <cfRule type="expression" dxfId="0" priority="1">
      <formula>AND(AW53&lt;&gt;"",AW54="",$BE$57="No")</formula>
    </cfRule>
  </conditionalFormatting>
  <dataValidations xWindow="724" yWindow="837" count="7">
    <dataValidation type="list" allowBlank="1" showInputMessage="1" showErrorMessage="1" error="Select the value for this field from the dropdown." prompt="Select from dropdown" sqref="H13:N14">
      <formula1>"Male,Female"</formula1>
    </dataValidation>
    <dataValidation type="list" allowBlank="1" showInputMessage="1" showErrorMessage="1" prompt="Choose from dropdown_x000a_" sqref="BE57:BF57">
      <formula1>"No,Yes"</formula1>
    </dataValidation>
    <dataValidation type="decimal" allowBlank="1" showInputMessage="1" showErrorMessage="1" error="This form will accept any percentages between 0% and 105%." prompt="Enter grade percentage (Example:  85%)." sqref="O48:Q59 AL26:AN37 O26:Q37 AL48:AN59">
      <formula1>0</formula1>
      <formula2>1.05</formula2>
    </dataValidation>
    <dataValidation type="list" allowBlank="1" showInputMessage="1" showErrorMessage="1" error="Select the value for this field from the dropdown." prompt="Select from dropdown." sqref="AW49:AW54 AX49:AY49 AX51:AY54">
      <formula1>"ACT,SAT,CLT"</formula1>
    </dataValidation>
    <dataValidation type="list" allowBlank="1" showInputMessage="1" showErrorMessage="1" error="Select the value for this field from the dropdown." prompt="Select number of semesters from dropdown" sqref="I26:K37 I48:K59 AF26:AH37 AF48:AH59">
      <formula1>"1,2"</formula1>
    </dataValidation>
    <dataValidation type="list" allowBlank="1" showInputMessage="1" showErrorMessage="1" error="Select the value for this field from the dropdown." prompt="Select from dropdown." sqref="L26:N37 AI26:AK37 L48:N59 AI48:AK59">
      <formula1>"AP,Honors,N/A"</formula1>
    </dataValidation>
    <dataValidation type="list" allowBlank="1" showInputMessage="1" showErrorMessage="1" prompt="Choose from dropdown_x000a_" sqref="U40:V40 AR40:AS40 AR62:AS62 U62:V62">
      <formula1>"No,Yes"</formula1>
    </dataValidation>
  </dataValidations>
  <pageMargins left="0.25" right="0.25" top="0.75" bottom="0.75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24" yWindow="837" count="1">
        <x14:dataValidation type="list" allowBlank="1" showInputMessage="1" showErrorMessage="1" error="Select the value for this field from the dropdown." prompt="Choose year from dropdown">
          <x14:formula1>
            <xm:f>Settings!$B$3:$B$14</xm:f>
          </x14:formula1>
          <xm:sqref>N21:X22 AK21:AU22 AK43:AU44 N43:X44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I118"/>
  <sheetViews>
    <sheetView workbookViewId="0">
      <selection activeCell="B15" sqref="B15"/>
    </sheetView>
  </sheetViews>
  <sheetFormatPr defaultRowHeight="15"/>
  <cols>
    <col min="2" max="2" width="9.7109375" bestFit="1" customWidth="1"/>
  </cols>
  <sheetData>
    <row r="3" spans="2:9">
      <c r="B3" t="s">
        <v>80</v>
      </c>
    </row>
    <row r="4" spans="2:9">
      <c r="B4" t="s">
        <v>79</v>
      </c>
      <c r="H4" t="s">
        <v>72</v>
      </c>
    </row>
    <row r="5" spans="2:9">
      <c r="B5" t="s">
        <v>15</v>
      </c>
      <c r="H5" s="5">
        <v>0.01</v>
      </c>
      <c r="I5" s="6">
        <v>0</v>
      </c>
    </row>
    <row r="6" spans="2:9">
      <c r="B6" t="s">
        <v>18</v>
      </c>
      <c r="H6" s="5">
        <v>0.02</v>
      </c>
      <c r="I6" s="6">
        <f>I5</f>
        <v>0</v>
      </c>
    </row>
    <row r="7" spans="2:9">
      <c r="B7" t="s">
        <v>16</v>
      </c>
      <c r="H7" s="5">
        <v>0.03</v>
      </c>
      <c r="I7" s="6">
        <f t="shared" ref="I7:I70" si="0">I6</f>
        <v>0</v>
      </c>
    </row>
    <row r="8" spans="2:9">
      <c r="B8" t="s">
        <v>19</v>
      </c>
      <c r="H8" s="5">
        <v>0.04</v>
      </c>
      <c r="I8" s="6">
        <f t="shared" si="0"/>
        <v>0</v>
      </c>
    </row>
    <row r="9" spans="2:9">
      <c r="B9" t="s">
        <v>17</v>
      </c>
      <c r="H9" s="5">
        <v>0.05</v>
      </c>
      <c r="I9" s="6">
        <f t="shared" si="0"/>
        <v>0</v>
      </c>
    </row>
    <row r="10" spans="2:9">
      <c r="B10" t="s">
        <v>20</v>
      </c>
      <c r="H10" s="5">
        <v>0.06</v>
      </c>
      <c r="I10" s="6">
        <f t="shared" si="0"/>
        <v>0</v>
      </c>
    </row>
    <row r="11" spans="2:9">
      <c r="B11" t="s">
        <v>21</v>
      </c>
      <c r="H11" s="5">
        <v>7.0000000000000007E-2</v>
      </c>
      <c r="I11" s="6">
        <f t="shared" si="0"/>
        <v>0</v>
      </c>
    </row>
    <row r="12" spans="2:9">
      <c r="B12" t="s">
        <v>71</v>
      </c>
      <c r="H12" s="5">
        <v>0.08</v>
      </c>
      <c r="I12" s="6">
        <f t="shared" si="0"/>
        <v>0</v>
      </c>
    </row>
    <row r="13" spans="2:9">
      <c r="B13" t="s">
        <v>81</v>
      </c>
      <c r="H13" s="5">
        <v>0.09</v>
      </c>
      <c r="I13" s="6">
        <f t="shared" si="0"/>
        <v>0</v>
      </c>
    </row>
    <row r="14" spans="2:9">
      <c r="B14" t="s">
        <v>82</v>
      </c>
      <c r="H14" s="5">
        <v>0.1</v>
      </c>
      <c r="I14" s="6">
        <f t="shared" si="0"/>
        <v>0</v>
      </c>
    </row>
    <row r="15" spans="2:9">
      <c r="H15" s="5">
        <v>0.11</v>
      </c>
      <c r="I15" s="6">
        <f t="shared" si="0"/>
        <v>0</v>
      </c>
    </row>
    <row r="16" spans="2:9">
      <c r="H16" s="5">
        <v>0.12</v>
      </c>
      <c r="I16" s="6">
        <f t="shared" si="0"/>
        <v>0</v>
      </c>
    </row>
    <row r="17" spans="8:9">
      <c r="H17" s="5">
        <v>0.13</v>
      </c>
      <c r="I17" s="6">
        <f t="shared" si="0"/>
        <v>0</v>
      </c>
    </row>
    <row r="18" spans="8:9">
      <c r="H18" s="5">
        <v>0.14000000000000001</v>
      </c>
      <c r="I18" s="6">
        <f t="shared" si="0"/>
        <v>0</v>
      </c>
    </row>
    <row r="19" spans="8:9">
      <c r="H19" s="5">
        <v>0.15</v>
      </c>
      <c r="I19" s="6">
        <f t="shared" si="0"/>
        <v>0</v>
      </c>
    </row>
    <row r="20" spans="8:9">
      <c r="H20" s="5">
        <v>0.16</v>
      </c>
      <c r="I20" s="6">
        <f t="shared" si="0"/>
        <v>0</v>
      </c>
    </row>
    <row r="21" spans="8:9">
      <c r="H21" s="5">
        <v>0.17</v>
      </c>
      <c r="I21" s="6">
        <f t="shared" si="0"/>
        <v>0</v>
      </c>
    </row>
    <row r="22" spans="8:9">
      <c r="H22" s="5">
        <v>0.18</v>
      </c>
      <c r="I22" s="6">
        <f t="shared" si="0"/>
        <v>0</v>
      </c>
    </row>
    <row r="23" spans="8:9">
      <c r="H23" s="5">
        <v>0.19</v>
      </c>
      <c r="I23" s="6">
        <f t="shared" si="0"/>
        <v>0</v>
      </c>
    </row>
    <row r="24" spans="8:9">
      <c r="H24" s="5">
        <v>0.2</v>
      </c>
      <c r="I24" s="6">
        <f t="shared" si="0"/>
        <v>0</v>
      </c>
    </row>
    <row r="25" spans="8:9">
      <c r="H25" s="5">
        <v>0.21</v>
      </c>
      <c r="I25" s="6">
        <f t="shared" si="0"/>
        <v>0</v>
      </c>
    </row>
    <row r="26" spans="8:9">
      <c r="H26" s="5">
        <v>0.22</v>
      </c>
      <c r="I26" s="6">
        <f t="shared" si="0"/>
        <v>0</v>
      </c>
    </row>
    <row r="27" spans="8:9">
      <c r="H27" s="5">
        <v>0.23</v>
      </c>
      <c r="I27" s="6">
        <f t="shared" si="0"/>
        <v>0</v>
      </c>
    </row>
    <row r="28" spans="8:9">
      <c r="H28" s="5">
        <v>0.24</v>
      </c>
      <c r="I28" s="6">
        <f t="shared" si="0"/>
        <v>0</v>
      </c>
    </row>
    <row r="29" spans="8:9">
      <c r="H29" s="5">
        <v>0.25</v>
      </c>
      <c r="I29" s="6">
        <f t="shared" si="0"/>
        <v>0</v>
      </c>
    </row>
    <row r="30" spans="8:9">
      <c r="H30" s="5">
        <v>0.26</v>
      </c>
      <c r="I30" s="6">
        <f t="shared" si="0"/>
        <v>0</v>
      </c>
    </row>
    <row r="31" spans="8:9">
      <c r="H31" s="5">
        <v>0.27</v>
      </c>
      <c r="I31" s="6">
        <f t="shared" si="0"/>
        <v>0</v>
      </c>
    </row>
    <row r="32" spans="8:9">
      <c r="H32" s="5">
        <v>0.28000000000000003</v>
      </c>
      <c r="I32" s="6">
        <f t="shared" si="0"/>
        <v>0</v>
      </c>
    </row>
    <row r="33" spans="8:9">
      <c r="H33" s="5">
        <v>0.28999999999999998</v>
      </c>
      <c r="I33" s="6">
        <f t="shared" si="0"/>
        <v>0</v>
      </c>
    </row>
    <row r="34" spans="8:9">
      <c r="H34" s="5">
        <v>0.3</v>
      </c>
      <c r="I34" s="6">
        <f t="shared" si="0"/>
        <v>0</v>
      </c>
    </row>
    <row r="35" spans="8:9">
      <c r="H35" s="5">
        <v>0.31</v>
      </c>
      <c r="I35" s="6">
        <f t="shared" si="0"/>
        <v>0</v>
      </c>
    </row>
    <row r="36" spans="8:9">
      <c r="H36" s="5">
        <v>0.32</v>
      </c>
      <c r="I36" s="6">
        <f t="shared" si="0"/>
        <v>0</v>
      </c>
    </row>
    <row r="37" spans="8:9">
      <c r="H37" s="5">
        <v>0.33</v>
      </c>
      <c r="I37" s="6">
        <f t="shared" si="0"/>
        <v>0</v>
      </c>
    </row>
    <row r="38" spans="8:9">
      <c r="H38" s="5">
        <v>0.34</v>
      </c>
      <c r="I38" s="6">
        <f t="shared" si="0"/>
        <v>0</v>
      </c>
    </row>
    <row r="39" spans="8:9">
      <c r="H39" s="5">
        <v>0.35</v>
      </c>
      <c r="I39" s="6">
        <f t="shared" si="0"/>
        <v>0</v>
      </c>
    </row>
    <row r="40" spans="8:9">
      <c r="H40" s="5">
        <v>0.36</v>
      </c>
      <c r="I40" s="6">
        <f t="shared" si="0"/>
        <v>0</v>
      </c>
    </row>
    <row r="41" spans="8:9">
      <c r="H41" s="5">
        <v>0.37</v>
      </c>
      <c r="I41" s="6">
        <f t="shared" si="0"/>
        <v>0</v>
      </c>
    </row>
    <row r="42" spans="8:9">
      <c r="H42" s="5">
        <v>0.38</v>
      </c>
      <c r="I42" s="6">
        <f t="shared" si="0"/>
        <v>0</v>
      </c>
    </row>
    <row r="43" spans="8:9">
      <c r="H43" s="5">
        <v>0.39</v>
      </c>
      <c r="I43" s="6">
        <f t="shared" si="0"/>
        <v>0</v>
      </c>
    </row>
    <row r="44" spans="8:9">
      <c r="H44" s="5">
        <v>0.4</v>
      </c>
      <c r="I44" s="6">
        <f t="shared" si="0"/>
        <v>0</v>
      </c>
    </row>
    <row r="45" spans="8:9">
      <c r="H45" s="5">
        <v>0.41</v>
      </c>
      <c r="I45" s="6">
        <f t="shared" si="0"/>
        <v>0</v>
      </c>
    </row>
    <row r="46" spans="8:9">
      <c r="H46" s="5">
        <v>0.42</v>
      </c>
      <c r="I46" s="6">
        <f t="shared" si="0"/>
        <v>0</v>
      </c>
    </row>
    <row r="47" spans="8:9">
      <c r="H47" s="5">
        <v>0.43</v>
      </c>
      <c r="I47" s="6">
        <f t="shared" si="0"/>
        <v>0</v>
      </c>
    </row>
    <row r="48" spans="8:9">
      <c r="H48" s="5">
        <v>0.44</v>
      </c>
      <c r="I48" s="6">
        <f t="shared" si="0"/>
        <v>0</v>
      </c>
    </row>
    <row r="49" spans="8:9">
      <c r="H49" s="5">
        <v>0.45</v>
      </c>
      <c r="I49" s="6">
        <f t="shared" si="0"/>
        <v>0</v>
      </c>
    </row>
    <row r="50" spans="8:9">
      <c r="H50" s="5">
        <v>0.46</v>
      </c>
      <c r="I50" s="6">
        <f t="shared" si="0"/>
        <v>0</v>
      </c>
    </row>
    <row r="51" spans="8:9">
      <c r="H51" s="5">
        <v>0.47</v>
      </c>
      <c r="I51" s="6">
        <f t="shared" si="0"/>
        <v>0</v>
      </c>
    </row>
    <row r="52" spans="8:9">
      <c r="H52" s="5">
        <v>0.48</v>
      </c>
      <c r="I52" s="6">
        <f t="shared" si="0"/>
        <v>0</v>
      </c>
    </row>
    <row r="53" spans="8:9">
      <c r="H53" s="5">
        <v>0.49</v>
      </c>
      <c r="I53" s="6">
        <f t="shared" si="0"/>
        <v>0</v>
      </c>
    </row>
    <row r="54" spans="8:9">
      <c r="H54" s="5">
        <v>0.5</v>
      </c>
      <c r="I54" s="6">
        <f t="shared" si="0"/>
        <v>0</v>
      </c>
    </row>
    <row r="55" spans="8:9">
      <c r="H55" s="5">
        <v>0.51</v>
      </c>
      <c r="I55" s="6">
        <f t="shared" si="0"/>
        <v>0</v>
      </c>
    </row>
    <row r="56" spans="8:9">
      <c r="H56" s="5">
        <v>0.52</v>
      </c>
      <c r="I56" s="6">
        <f t="shared" si="0"/>
        <v>0</v>
      </c>
    </row>
    <row r="57" spans="8:9">
      <c r="H57" s="5">
        <v>0.53</v>
      </c>
      <c r="I57" s="6">
        <f t="shared" si="0"/>
        <v>0</v>
      </c>
    </row>
    <row r="58" spans="8:9">
      <c r="H58" s="5">
        <v>0.54</v>
      </c>
      <c r="I58" s="6">
        <f t="shared" si="0"/>
        <v>0</v>
      </c>
    </row>
    <row r="59" spans="8:9">
      <c r="H59" s="5">
        <v>0.55000000000000004</v>
      </c>
      <c r="I59" s="6">
        <f t="shared" si="0"/>
        <v>0</v>
      </c>
    </row>
    <row r="60" spans="8:9">
      <c r="H60" s="5">
        <v>0.56000000000000005</v>
      </c>
      <c r="I60" s="6">
        <f t="shared" si="0"/>
        <v>0</v>
      </c>
    </row>
    <row r="61" spans="8:9">
      <c r="H61" s="5">
        <v>0.56999999999999995</v>
      </c>
      <c r="I61" s="6">
        <f t="shared" si="0"/>
        <v>0</v>
      </c>
    </row>
    <row r="62" spans="8:9">
      <c r="H62" s="5">
        <v>0.57999999999999996</v>
      </c>
      <c r="I62" s="6">
        <f t="shared" si="0"/>
        <v>0</v>
      </c>
    </row>
    <row r="63" spans="8:9">
      <c r="H63" s="5">
        <v>0.59</v>
      </c>
      <c r="I63" s="6">
        <f t="shared" si="0"/>
        <v>0</v>
      </c>
    </row>
    <row r="64" spans="8:9">
      <c r="H64" s="5">
        <v>0.6</v>
      </c>
      <c r="I64" s="6">
        <v>0.7</v>
      </c>
    </row>
    <row r="65" spans="8:9">
      <c r="H65" s="5">
        <v>0.61</v>
      </c>
      <c r="I65" s="6">
        <f t="shared" si="0"/>
        <v>0.7</v>
      </c>
    </row>
    <row r="66" spans="8:9">
      <c r="H66" s="5">
        <v>0.62</v>
      </c>
      <c r="I66" s="6">
        <v>1</v>
      </c>
    </row>
    <row r="67" spans="8:9">
      <c r="H67" s="5">
        <v>0.63</v>
      </c>
      <c r="I67" s="6">
        <f t="shared" si="0"/>
        <v>1</v>
      </c>
    </row>
    <row r="68" spans="8:9">
      <c r="H68" s="5">
        <v>0.64</v>
      </c>
      <c r="I68" s="6">
        <f t="shared" si="0"/>
        <v>1</v>
      </c>
    </row>
    <row r="69" spans="8:9">
      <c r="H69" s="5">
        <v>0.65</v>
      </c>
      <c r="I69" s="6">
        <f t="shared" si="0"/>
        <v>1</v>
      </c>
    </row>
    <row r="70" spans="8:9">
      <c r="H70" s="5">
        <v>0.66</v>
      </c>
      <c r="I70" s="6">
        <f t="shared" si="0"/>
        <v>1</v>
      </c>
    </row>
    <row r="71" spans="8:9">
      <c r="H71" s="5">
        <v>0.67</v>
      </c>
      <c r="I71" s="6">
        <f t="shared" ref="I71:I109" si="1">I70</f>
        <v>1</v>
      </c>
    </row>
    <row r="72" spans="8:9">
      <c r="H72" s="5">
        <v>0.68</v>
      </c>
      <c r="I72" s="6">
        <v>1.3</v>
      </c>
    </row>
    <row r="73" spans="8:9">
      <c r="H73" s="5">
        <v>0.69</v>
      </c>
      <c r="I73" s="6">
        <f t="shared" si="1"/>
        <v>1.3</v>
      </c>
    </row>
    <row r="74" spans="8:9">
      <c r="H74" s="5">
        <v>0.7</v>
      </c>
      <c r="I74" s="6">
        <v>1.7</v>
      </c>
    </row>
    <row r="75" spans="8:9">
      <c r="H75" s="5">
        <v>0.71</v>
      </c>
      <c r="I75" s="6">
        <f t="shared" si="1"/>
        <v>1.7</v>
      </c>
    </row>
    <row r="76" spans="8:9">
      <c r="H76" s="5">
        <v>0.72</v>
      </c>
      <c r="I76" s="6">
        <v>2</v>
      </c>
    </row>
    <row r="77" spans="8:9">
      <c r="H77" s="5">
        <v>0.73</v>
      </c>
      <c r="I77" s="6">
        <f t="shared" si="1"/>
        <v>2</v>
      </c>
    </row>
    <row r="78" spans="8:9">
      <c r="H78" s="5">
        <v>0.74</v>
      </c>
      <c r="I78" s="6">
        <f t="shared" si="1"/>
        <v>2</v>
      </c>
    </row>
    <row r="79" spans="8:9">
      <c r="H79" s="5">
        <v>0.75</v>
      </c>
      <c r="I79" s="6">
        <f t="shared" si="1"/>
        <v>2</v>
      </c>
    </row>
    <row r="80" spans="8:9">
      <c r="H80" s="5">
        <v>0.76</v>
      </c>
      <c r="I80" s="6">
        <f t="shared" si="1"/>
        <v>2</v>
      </c>
    </row>
    <row r="81" spans="8:9">
      <c r="H81" s="5">
        <v>0.77</v>
      </c>
      <c r="I81" s="6">
        <f t="shared" si="1"/>
        <v>2</v>
      </c>
    </row>
    <row r="82" spans="8:9">
      <c r="H82" s="5">
        <v>0.78</v>
      </c>
      <c r="I82" s="6">
        <v>2.2999999999999998</v>
      </c>
    </row>
    <row r="83" spans="8:9">
      <c r="H83" s="5">
        <v>0.79</v>
      </c>
      <c r="I83" s="6">
        <f t="shared" si="1"/>
        <v>2.2999999999999998</v>
      </c>
    </row>
    <row r="84" spans="8:9">
      <c r="H84" s="5">
        <v>0.8</v>
      </c>
      <c r="I84" s="6">
        <v>2.7</v>
      </c>
    </row>
    <row r="85" spans="8:9">
      <c r="H85" s="5">
        <v>0.81</v>
      </c>
      <c r="I85" s="6">
        <f t="shared" si="1"/>
        <v>2.7</v>
      </c>
    </row>
    <row r="86" spans="8:9">
      <c r="H86" s="5">
        <v>0.82</v>
      </c>
      <c r="I86" s="6">
        <v>3</v>
      </c>
    </row>
    <row r="87" spans="8:9">
      <c r="H87" s="5">
        <v>0.83</v>
      </c>
      <c r="I87" s="6">
        <f t="shared" si="1"/>
        <v>3</v>
      </c>
    </row>
    <row r="88" spans="8:9">
      <c r="H88" s="5">
        <v>0.84</v>
      </c>
      <c r="I88" s="6">
        <f t="shared" si="1"/>
        <v>3</v>
      </c>
    </row>
    <row r="89" spans="8:9">
      <c r="H89" s="5">
        <v>0.85</v>
      </c>
      <c r="I89" s="6">
        <f t="shared" si="1"/>
        <v>3</v>
      </c>
    </row>
    <row r="90" spans="8:9">
      <c r="H90" s="5">
        <v>0.86</v>
      </c>
      <c r="I90" s="6">
        <f t="shared" si="1"/>
        <v>3</v>
      </c>
    </row>
    <row r="91" spans="8:9">
      <c r="H91" s="5">
        <v>0.87</v>
      </c>
      <c r="I91" s="6">
        <f t="shared" si="1"/>
        <v>3</v>
      </c>
    </row>
    <row r="92" spans="8:9">
      <c r="H92" s="5">
        <v>0.88</v>
      </c>
      <c r="I92" s="6">
        <v>3.3</v>
      </c>
    </row>
    <row r="93" spans="8:9">
      <c r="H93" s="5">
        <v>0.89</v>
      </c>
      <c r="I93" s="6">
        <f t="shared" si="1"/>
        <v>3.3</v>
      </c>
    </row>
    <row r="94" spans="8:9">
      <c r="H94" s="5">
        <v>0.9</v>
      </c>
      <c r="I94" s="6">
        <v>3.7</v>
      </c>
    </row>
    <row r="95" spans="8:9">
      <c r="H95" s="5">
        <v>0.91</v>
      </c>
      <c r="I95" s="6">
        <f t="shared" si="1"/>
        <v>3.7</v>
      </c>
    </row>
    <row r="96" spans="8:9">
      <c r="H96" s="5">
        <v>0.92</v>
      </c>
      <c r="I96" s="6">
        <f t="shared" si="1"/>
        <v>3.7</v>
      </c>
    </row>
    <row r="97" spans="8:9">
      <c r="H97" s="5">
        <v>0.93</v>
      </c>
      <c r="I97" s="6">
        <f t="shared" si="1"/>
        <v>3.7</v>
      </c>
    </row>
    <row r="98" spans="8:9">
      <c r="H98" s="5">
        <v>0.94</v>
      </c>
      <c r="I98" s="6">
        <v>4</v>
      </c>
    </row>
    <row r="99" spans="8:9">
      <c r="H99" s="5">
        <v>0.95</v>
      </c>
      <c r="I99" s="6">
        <f t="shared" si="1"/>
        <v>4</v>
      </c>
    </row>
    <row r="100" spans="8:9">
      <c r="H100" s="5">
        <v>0.96</v>
      </c>
      <c r="I100" s="6">
        <f t="shared" si="1"/>
        <v>4</v>
      </c>
    </row>
    <row r="101" spans="8:9">
      <c r="H101" s="5">
        <v>0.97</v>
      </c>
      <c r="I101" s="6">
        <f t="shared" si="1"/>
        <v>4</v>
      </c>
    </row>
    <row r="102" spans="8:9">
      <c r="H102" s="5">
        <v>0.98</v>
      </c>
      <c r="I102" s="6">
        <f t="shared" si="1"/>
        <v>4</v>
      </c>
    </row>
    <row r="103" spans="8:9">
      <c r="H103" s="5">
        <v>0.99</v>
      </c>
      <c r="I103" s="6">
        <f t="shared" si="1"/>
        <v>4</v>
      </c>
    </row>
    <row r="104" spans="8:9">
      <c r="H104" s="5">
        <v>1</v>
      </c>
      <c r="I104" s="6">
        <f t="shared" si="1"/>
        <v>4</v>
      </c>
    </row>
    <row r="105" spans="8:9">
      <c r="H105" s="5">
        <v>1.01</v>
      </c>
      <c r="I105" s="6">
        <f t="shared" si="1"/>
        <v>4</v>
      </c>
    </row>
    <row r="106" spans="8:9">
      <c r="H106" s="5">
        <v>1.02</v>
      </c>
      <c r="I106" s="6">
        <f t="shared" si="1"/>
        <v>4</v>
      </c>
    </row>
    <row r="107" spans="8:9">
      <c r="H107" s="5">
        <v>1.03</v>
      </c>
      <c r="I107" s="6">
        <f t="shared" si="1"/>
        <v>4</v>
      </c>
    </row>
    <row r="108" spans="8:9">
      <c r="H108" s="5">
        <v>1.04</v>
      </c>
      <c r="I108" s="6">
        <f t="shared" si="1"/>
        <v>4</v>
      </c>
    </row>
    <row r="109" spans="8:9">
      <c r="H109" s="5">
        <v>1.05</v>
      </c>
      <c r="I109" s="6">
        <f t="shared" si="1"/>
        <v>4</v>
      </c>
    </row>
    <row r="110" spans="8:9">
      <c r="H110" s="5"/>
    </row>
    <row r="111" spans="8:9">
      <c r="H111" s="5"/>
    </row>
    <row r="112" spans="8:9">
      <c r="H112" s="5"/>
    </row>
    <row r="113" spans="8:8">
      <c r="H113" s="5"/>
    </row>
    <row r="114" spans="8:8">
      <c r="H114" s="5"/>
    </row>
    <row r="115" spans="8:8">
      <c r="H115" s="5"/>
    </row>
    <row r="116" spans="8:8">
      <c r="H116" s="5"/>
    </row>
    <row r="117" spans="8:8">
      <c r="H117" s="5"/>
    </row>
    <row r="118" spans="8:8">
      <c r="H1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Transcript</vt:lpstr>
      <vt:lpstr>Settings</vt:lpstr>
      <vt:lpstr>Transcript!Print_Area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Julin, Seth</dc:creator>
  <cp:lastModifiedBy>JULIN, </cp:lastModifiedBy>
  <cp:lastPrinted>2020-01-10T15:54:14Z</cp:lastPrinted>
  <dcterms:created xsi:type="dcterms:W3CDTF">2019-11-07T06:39:17Z</dcterms:created>
  <dcterms:modified xsi:type="dcterms:W3CDTF">2021-03-02T20:12:26Z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